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Детски градини" sheetId="1" r:id="rId1"/>
    <sheet name="Полудневни детски групи" sheetId="2" r:id="rId2"/>
    <sheet name="ПГ към училище" sheetId="3" r:id="rId3"/>
  </sheets>
  <definedNames/>
  <calcPr fullCalcOnLoad="1"/>
</workbook>
</file>

<file path=xl/sharedStrings.xml><?xml version="1.0" encoding="utf-8"?>
<sst xmlns="http://schemas.openxmlformats.org/spreadsheetml/2006/main" count="74" uniqueCount="51">
  <si>
    <t xml:space="preserve">№
</t>
  </si>
  <si>
    <t>5.</t>
  </si>
  <si>
    <t>Общо:</t>
  </si>
  <si>
    <t>Резерв</t>
  </si>
  <si>
    <t xml:space="preserve">                                                                      </t>
  </si>
  <si>
    <t>ДГ "Радост" с.Поточница</t>
  </si>
  <si>
    <t>ДГ "Слънце" с.Токачка</t>
  </si>
  <si>
    <t>ДГ "Искра" с.Странджево</t>
  </si>
  <si>
    <t>ДГ "Ран Босилек" с.Каменка</t>
  </si>
  <si>
    <t>ДГ "Л.Карастоянова" с.Егрек</t>
  </si>
  <si>
    <t>ДГ "Д.Минчева" с.Аврен</t>
  </si>
  <si>
    <t>ДГ"Мир" с.Пелин</t>
  </si>
  <si>
    <t>ДГ "Юр.Гагарин"</t>
  </si>
  <si>
    <t xml:space="preserve">Наименование 
на ДГ
</t>
  </si>
  <si>
    <t xml:space="preserve">ДГ "М.Палаузов" </t>
  </si>
  <si>
    <t xml:space="preserve">Деца в яслени групи </t>
  </si>
  <si>
    <t>Средства за институция</t>
  </si>
  <si>
    <t>Целодневни групи в ДГ</t>
  </si>
  <si>
    <t xml:space="preserve">Брой деца от 2 до 4 г. в  целодневна група </t>
  </si>
  <si>
    <t xml:space="preserve">Брой деца от 5 до 6 г. в целодневна група </t>
  </si>
  <si>
    <t>Регионален коефициент 0,12</t>
  </si>
  <si>
    <t>ПСГ Козино</t>
  </si>
  <si>
    <t>ПСГ Орех</t>
  </si>
  <si>
    <t>ПСГ Подрумче</t>
  </si>
  <si>
    <t>Полудневни групи в ДГ</t>
  </si>
  <si>
    <t>ПГ към ОУ с. Гулийка</t>
  </si>
  <si>
    <t>Средства за деца на ресурсно подпомагане</t>
  </si>
  <si>
    <t xml:space="preserve">Средства за защитени ДГ </t>
  </si>
  <si>
    <t xml:space="preserve">Брой деца от 5 до 6 г. в полудневна група </t>
  </si>
  <si>
    <t>Средства за деца от 5 до 6 години - стандарт от 1355 лв.</t>
  </si>
  <si>
    <t>Краен бюджет за 2019 година</t>
  </si>
  <si>
    <t xml:space="preserve"> Разпределение на средствата в дейност 318 "Полудневни подготвителни групи" за 2019 година</t>
  </si>
  <si>
    <t xml:space="preserve">                 Разпределение на средствата в дейност 311 "Детски градини" за 2019 година</t>
  </si>
  <si>
    <t>Средства за деца в яслени групи ЕРС 1294 лв.</t>
  </si>
  <si>
    <t>Средства за деца от 2 до 4 години - стандарт от 2190 лв.</t>
  </si>
  <si>
    <t>Средства за деца от 5 до 6 години - стандарт от 2 405 лв.</t>
  </si>
  <si>
    <t>Средства за полудневни  - стандарт от 1 944 лв.</t>
  </si>
  <si>
    <t>Добавка за хранене 94 лв.</t>
  </si>
  <si>
    <t>Средства за полудневни групи  - стандарт от 1 944 лв.</t>
  </si>
  <si>
    <t>Средства за деца от 5 до 6 години - стандарт от 1355лв.</t>
  </si>
  <si>
    <t>5 и 6 г. в ЦДГ</t>
  </si>
  <si>
    <t>Средства за целодневни групи - стандарт от 4 664 лв.</t>
  </si>
  <si>
    <t>Средства за деца от 5 до 6 години - стандарт от 1355лв. Разчети</t>
  </si>
  <si>
    <t xml:space="preserve">Средства за деца от 5 до 6 години - стандарт от 1355 лв. по разчети </t>
  </si>
  <si>
    <t>Средства за деца от 5 до 6 години - стандарт от 2 405 лв. по разчети</t>
  </si>
  <si>
    <t>Добавка за ресурсно подпомагане</t>
  </si>
  <si>
    <t>Брой деца от 5 до 6 г. в полудневна група  разчети</t>
  </si>
  <si>
    <t xml:space="preserve">Брой деца от 5 до 6 г. в целодневна група по разчети </t>
  </si>
  <si>
    <t>Деца в яслени групи по разчети</t>
  </si>
  <si>
    <t xml:space="preserve">Брой деца от 2 до 4 г. в  целодневна група по разчети </t>
  </si>
  <si>
    <t>Брой деца от 5 до 6 г. в целодневна група по разчети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</si>
</sst>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&quot;Да&quot;;&quot;Да&quot;;&quot;Не&quot;"/>
    <numFmt numFmtId="182" formatCode="&quot;Истина&quot;;&quot; Истина &quot;;&quot; Неистина &quot;"/>
    <numFmt numFmtId="183" formatCode="&quot;Включено&quot;;&quot; Включено &quot;;&quot; Изключено &quot;"/>
    <numFmt numFmtId="184" formatCode="[$¥€-2]\ #,##0.00_);[Red]\([$¥€-2]\ #,##0.00\)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9" borderId="6" applyNumberFormat="0" applyAlignment="0" applyProtection="0"/>
    <xf numFmtId="0" fontId="34" fillId="29" borderId="2" applyNumberFormat="0" applyAlignment="0" applyProtection="0"/>
    <xf numFmtId="0" fontId="35" fillId="30" borderId="7" applyNumberFormat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3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3" fontId="6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1" fontId="6" fillId="0" borderId="10" xfId="0" applyNumberFormat="1" applyFont="1" applyBorder="1" applyAlignment="1">
      <alignment/>
    </xf>
    <xf numFmtId="1" fontId="5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0" fillId="0" borderId="0" xfId="0" applyFont="1" applyAlignment="1">
      <alignment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9" fontId="6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/>
    </xf>
    <xf numFmtId="1" fontId="5" fillId="0" borderId="10" xfId="0" applyNumberFormat="1" applyFont="1" applyBorder="1" applyAlignment="1">
      <alignment/>
    </xf>
    <xf numFmtId="0" fontId="6" fillId="0" borderId="10" xfId="0" applyFont="1" applyBorder="1" applyAlignment="1">
      <alignment wrapText="1"/>
    </xf>
    <xf numFmtId="1" fontId="5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/>
    </xf>
    <xf numFmtId="1" fontId="6" fillId="0" borderId="10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0" fillId="0" borderId="0" xfId="0" applyBorder="1" applyAlignment="1">
      <alignment/>
    </xf>
    <xf numFmtId="3" fontId="6" fillId="0" borderId="0" xfId="0" applyNumberFormat="1" applyFont="1" applyFill="1" applyBorder="1" applyAlignment="1">
      <alignment/>
    </xf>
    <xf numFmtId="0" fontId="7" fillId="0" borderId="0" xfId="0" applyFont="1" applyAlignment="1">
      <alignment horizontal="left"/>
    </xf>
    <xf numFmtId="1" fontId="6" fillId="0" borderId="10" xfId="0" applyNumberFormat="1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9"/>
  <sheetViews>
    <sheetView tabSelected="1" zoomScalePageLayoutView="0" workbookViewId="0" topLeftCell="A1">
      <selection activeCell="G4" sqref="G4"/>
    </sheetView>
  </sheetViews>
  <sheetFormatPr defaultColWidth="9.140625" defaultRowHeight="12.75"/>
  <cols>
    <col min="1" max="1" width="3.28125" style="0" customWidth="1"/>
    <col min="2" max="2" width="24.28125" style="0" customWidth="1"/>
    <col min="3" max="3" width="7.421875" style="0" customWidth="1"/>
    <col min="4" max="4" width="6.421875" style="0" customWidth="1"/>
    <col min="5" max="5" width="3.57421875" style="0" customWidth="1"/>
    <col min="6" max="7" width="7.8515625" style="0" customWidth="1"/>
    <col min="8" max="8" width="5.7109375" style="0" customWidth="1"/>
    <col min="9" max="9" width="4.28125" style="0" customWidth="1"/>
    <col min="10" max="10" width="6.8515625" style="0" customWidth="1"/>
    <col min="11" max="12" width="5.421875" style="0" customWidth="1"/>
    <col min="13" max="13" width="6.7109375" style="0" customWidth="1"/>
    <col min="14" max="14" width="6.8515625" style="0" customWidth="1"/>
    <col min="15" max="15" width="6.28125" style="0" customWidth="1"/>
    <col min="16" max="16" width="4.8515625" style="0" customWidth="1"/>
    <col min="17" max="17" width="7.8515625" style="0" customWidth="1"/>
    <col min="18" max="18" width="6.00390625" style="0" customWidth="1"/>
    <col min="19" max="19" width="7.8515625" style="0" customWidth="1"/>
    <col min="20" max="20" width="6.8515625" style="0" customWidth="1"/>
    <col min="21" max="21" width="8.00390625" style="0" customWidth="1"/>
    <col min="22" max="22" width="5.00390625" style="0" customWidth="1"/>
    <col min="23" max="23" width="6.28125" style="0" customWidth="1"/>
    <col min="24" max="24" width="8.140625" style="0" customWidth="1"/>
  </cols>
  <sheetData>
    <row r="1" spans="1:29" ht="15.75">
      <c r="A1" s="25" t="s">
        <v>32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</row>
    <row r="2" spans="1:29" ht="15.75">
      <c r="A2" s="25" t="s">
        <v>4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</row>
    <row r="4" spans="1:24" ht="168" customHeight="1">
      <c r="A4" s="13" t="s">
        <v>0</v>
      </c>
      <c r="B4" s="13" t="s">
        <v>13</v>
      </c>
      <c r="C4" s="13" t="s">
        <v>16</v>
      </c>
      <c r="D4" s="13" t="s">
        <v>20</v>
      </c>
      <c r="E4" s="12" t="s">
        <v>17</v>
      </c>
      <c r="F4" s="12" t="s">
        <v>41</v>
      </c>
      <c r="G4" s="13" t="s">
        <v>20</v>
      </c>
      <c r="H4" s="13" t="s">
        <v>15</v>
      </c>
      <c r="I4" s="12" t="s">
        <v>48</v>
      </c>
      <c r="J4" s="12" t="s">
        <v>33</v>
      </c>
      <c r="K4" s="13" t="s">
        <v>20</v>
      </c>
      <c r="L4" s="13" t="s">
        <v>18</v>
      </c>
      <c r="M4" s="12" t="s">
        <v>49</v>
      </c>
      <c r="N4" s="12" t="s">
        <v>34</v>
      </c>
      <c r="O4" s="13" t="s">
        <v>20</v>
      </c>
      <c r="P4" s="12" t="s">
        <v>19</v>
      </c>
      <c r="Q4" s="12" t="s">
        <v>35</v>
      </c>
      <c r="R4" s="12" t="s">
        <v>50</v>
      </c>
      <c r="S4" s="12" t="s">
        <v>44</v>
      </c>
      <c r="T4" s="13" t="s">
        <v>20</v>
      </c>
      <c r="U4" s="14">
        <v>1</v>
      </c>
      <c r="V4" s="14" t="s">
        <v>26</v>
      </c>
      <c r="W4" s="14" t="s">
        <v>27</v>
      </c>
      <c r="X4" s="14" t="s">
        <v>30</v>
      </c>
    </row>
    <row r="5" spans="1:24" ht="12.75">
      <c r="A5" s="4">
        <v>1</v>
      </c>
      <c r="B5" s="5" t="s">
        <v>14</v>
      </c>
      <c r="C5" s="15">
        <v>23800</v>
      </c>
      <c r="D5" s="15">
        <f>C5*0.12</f>
        <v>2856</v>
      </c>
      <c r="E5" s="7">
        <v>10</v>
      </c>
      <c r="F5" s="7">
        <f>E5*4664</f>
        <v>46640</v>
      </c>
      <c r="G5" s="7">
        <f>F5*0.12</f>
        <v>5596.8</v>
      </c>
      <c r="H5" s="7">
        <v>36</v>
      </c>
      <c r="I5" s="7">
        <v>33</v>
      </c>
      <c r="J5" s="7">
        <f>I5*1294</f>
        <v>42702</v>
      </c>
      <c r="K5" s="7">
        <f>J5*0.12</f>
        <v>5124.24</v>
      </c>
      <c r="L5" s="7">
        <v>86</v>
      </c>
      <c r="M5" s="5">
        <v>76</v>
      </c>
      <c r="N5" s="5">
        <f>M5*2190</f>
        <v>166440</v>
      </c>
      <c r="O5" s="16">
        <f>N5*0.12</f>
        <v>19972.8</v>
      </c>
      <c r="P5" s="7">
        <v>106</v>
      </c>
      <c r="Q5" s="7">
        <f>P5*2405</f>
        <v>254930</v>
      </c>
      <c r="R5" s="7">
        <v>99</v>
      </c>
      <c r="S5" s="7">
        <f>Q5*0.936073</f>
        <v>238633.08989</v>
      </c>
      <c r="T5" s="7">
        <f>S5*0.12</f>
        <v>28635.9707868</v>
      </c>
      <c r="U5" s="8">
        <f>C5+D5+F5+G5+J5+K5+N5+O5+S5+T5</f>
        <v>580400.9006768</v>
      </c>
      <c r="V5" s="9">
        <v>810</v>
      </c>
      <c r="W5" s="8"/>
      <c r="X5" s="8">
        <f>C5+D5+F5+G5+J5+K5+N5+O5+S5+T5+V5+W5</f>
        <v>581210.9006768</v>
      </c>
    </row>
    <row r="6" spans="1:24" ht="12.75">
      <c r="A6" s="4">
        <v>2</v>
      </c>
      <c r="B6" s="5" t="s">
        <v>12</v>
      </c>
      <c r="C6" s="15">
        <v>23800</v>
      </c>
      <c r="D6" s="15">
        <f aca="true" t="shared" si="0" ref="D6:D13">C6*0.12</f>
        <v>2856</v>
      </c>
      <c r="E6" s="7">
        <v>4</v>
      </c>
      <c r="F6" s="7">
        <f aca="true" t="shared" si="1" ref="F6:F13">E6*4664</f>
        <v>18656</v>
      </c>
      <c r="G6" s="7">
        <f aca="true" t="shared" si="2" ref="G6:G13">F6*0.12</f>
        <v>2238.72</v>
      </c>
      <c r="H6" s="7"/>
      <c r="I6" s="7">
        <v>0</v>
      </c>
      <c r="J6" s="7">
        <f aca="true" t="shared" si="3" ref="J6:J14">I6*1294</f>
        <v>0</v>
      </c>
      <c r="K6" s="7">
        <f aca="true" t="shared" si="4" ref="K6:K14">J6*0.12</f>
        <v>0</v>
      </c>
      <c r="L6" s="7">
        <v>74</v>
      </c>
      <c r="M6" s="5">
        <v>66</v>
      </c>
      <c r="N6" s="5">
        <f aca="true" t="shared" si="5" ref="N6:N14">M6*2190</f>
        <v>144540</v>
      </c>
      <c r="O6" s="16">
        <f aca="true" t="shared" si="6" ref="O6:O15">N6*0.12</f>
        <v>17344.8</v>
      </c>
      <c r="P6" s="7">
        <v>57</v>
      </c>
      <c r="Q6" s="7">
        <f aca="true" t="shared" si="7" ref="Q6:Q13">P6*2405</f>
        <v>137085</v>
      </c>
      <c r="R6" s="7">
        <v>53</v>
      </c>
      <c r="S6" s="7">
        <f aca="true" t="shared" si="8" ref="S6:S14">Q6*0.936073</f>
        <v>128321.567205</v>
      </c>
      <c r="T6" s="7">
        <f aca="true" t="shared" si="9" ref="T6:T15">S6*0.12</f>
        <v>15398.588064599999</v>
      </c>
      <c r="U6" s="8">
        <f aca="true" t="shared" si="10" ref="U6:U14">C6+D6+F6+G6+J6+K6+N6+O6+S6+T6</f>
        <v>353155.6752696</v>
      </c>
      <c r="V6" s="9"/>
      <c r="W6" s="9"/>
      <c r="X6" s="8">
        <f aca="true" t="shared" si="11" ref="X6:X15">C6+D6+F6+G6+J6+K6+N6+O6+S6+T6+V6+W6</f>
        <v>353155.6752696</v>
      </c>
    </row>
    <row r="7" spans="1:24" ht="12.75">
      <c r="A7" s="4">
        <v>3</v>
      </c>
      <c r="B7" s="5" t="s">
        <v>11</v>
      </c>
      <c r="C7" s="15">
        <v>23800</v>
      </c>
      <c r="D7" s="15">
        <f t="shared" si="0"/>
        <v>2856</v>
      </c>
      <c r="E7" s="7">
        <v>2</v>
      </c>
      <c r="F7" s="7">
        <f t="shared" si="1"/>
        <v>9328</v>
      </c>
      <c r="G7" s="7">
        <f t="shared" si="2"/>
        <v>1119.36</v>
      </c>
      <c r="H7" s="7"/>
      <c r="I7" s="7">
        <v>0</v>
      </c>
      <c r="J7" s="7">
        <f t="shared" si="3"/>
        <v>0</v>
      </c>
      <c r="K7" s="7">
        <f t="shared" si="4"/>
        <v>0</v>
      </c>
      <c r="L7" s="7">
        <v>31</v>
      </c>
      <c r="M7" s="5">
        <v>27</v>
      </c>
      <c r="N7" s="5">
        <f t="shared" si="5"/>
        <v>59130</v>
      </c>
      <c r="O7" s="16">
        <f t="shared" si="6"/>
        <v>7095.599999999999</v>
      </c>
      <c r="P7" s="7">
        <v>6</v>
      </c>
      <c r="Q7" s="7">
        <f t="shared" si="7"/>
        <v>14430</v>
      </c>
      <c r="R7" s="7">
        <v>6</v>
      </c>
      <c r="S7" s="7">
        <f t="shared" si="8"/>
        <v>13507.53339</v>
      </c>
      <c r="T7" s="7">
        <f t="shared" si="9"/>
        <v>1620.9040068</v>
      </c>
      <c r="U7" s="8">
        <f t="shared" si="10"/>
        <v>118457.3973968</v>
      </c>
      <c r="V7" s="9"/>
      <c r="W7" s="9"/>
      <c r="X7" s="8">
        <f t="shared" si="11"/>
        <v>118457.3973968</v>
      </c>
    </row>
    <row r="8" spans="1:24" ht="12.75">
      <c r="A8" s="4">
        <v>4</v>
      </c>
      <c r="B8" s="5" t="s">
        <v>10</v>
      </c>
      <c r="C8" s="15">
        <v>23800</v>
      </c>
      <c r="D8" s="15">
        <f t="shared" si="0"/>
        <v>2856</v>
      </c>
      <c r="E8" s="7">
        <v>1</v>
      </c>
      <c r="F8" s="7">
        <f t="shared" si="1"/>
        <v>4664</v>
      </c>
      <c r="G8" s="7">
        <f t="shared" si="2"/>
        <v>559.68</v>
      </c>
      <c r="H8" s="7"/>
      <c r="I8" s="7">
        <v>0</v>
      </c>
      <c r="J8" s="7">
        <f t="shared" si="3"/>
        <v>0</v>
      </c>
      <c r="K8" s="7">
        <f t="shared" si="4"/>
        <v>0</v>
      </c>
      <c r="L8" s="7">
        <v>3</v>
      </c>
      <c r="M8" s="5">
        <v>3</v>
      </c>
      <c r="N8" s="5">
        <f t="shared" si="5"/>
        <v>6570</v>
      </c>
      <c r="O8" s="16">
        <f t="shared" si="6"/>
        <v>788.4</v>
      </c>
      <c r="P8" s="7">
        <v>4</v>
      </c>
      <c r="Q8" s="7">
        <f t="shared" si="7"/>
        <v>9620</v>
      </c>
      <c r="R8" s="7">
        <v>4</v>
      </c>
      <c r="S8" s="7">
        <f t="shared" si="8"/>
        <v>9005.02226</v>
      </c>
      <c r="T8" s="7">
        <f t="shared" si="9"/>
        <v>1080.6026712</v>
      </c>
      <c r="U8" s="8">
        <f t="shared" si="10"/>
        <v>49323.7049312</v>
      </c>
      <c r="V8" s="9"/>
      <c r="W8" s="9"/>
      <c r="X8" s="8">
        <f t="shared" si="11"/>
        <v>49323.7049312</v>
      </c>
    </row>
    <row r="9" spans="1:24" ht="12.75">
      <c r="A9" s="4" t="s">
        <v>1</v>
      </c>
      <c r="B9" s="5" t="s">
        <v>9</v>
      </c>
      <c r="C9" s="15">
        <v>23800</v>
      </c>
      <c r="D9" s="15">
        <f t="shared" si="0"/>
        <v>2856</v>
      </c>
      <c r="E9" s="7">
        <v>1</v>
      </c>
      <c r="F9" s="7">
        <f t="shared" si="1"/>
        <v>4664</v>
      </c>
      <c r="G9" s="7">
        <f t="shared" si="2"/>
        <v>559.68</v>
      </c>
      <c r="H9" s="7"/>
      <c r="I9" s="7">
        <v>0</v>
      </c>
      <c r="J9" s="7">
        <f t="shared" si="3"/>
        <v>0</v>
      </c>
      <c r="K9" s="7">
        <f t="shared" si="4"/>
        <v>0</v>
      </c>
      <c r="L9" s="7">
        <v>5</v>
      </c>
      <c r="M9" s="5">
        <v>4</v>
      </c>
      <c r="N9" s="5">
        <f t="shared" si="5"/>
        <v>8760</v>
      </c>
      <c r="O9" s="16">
        <f t="shared" si="6"/>
        <v>1051.2</v>
      </c>
      <c r="P9" s="7">
        <v>5</v>
      </c>
      <c r="Q9" s="7">
        <f t="shared" si="7"/>
        <v>12025</v>
      </c>
      <c r="R9" s="7">
        <v>5</v>
      </c>
      <c r="S9" s="7">
        <f t="shared" si="8"/>
        <v>11256.277825000001</v>
      </c>
      <c r="T9" s="7">
        <f t="shared" si="9"/>
        <v>1350.753339</v>
      </c>
      <c r="U9" s="8">
        <f t="shared" si="10"/>
        <v>54297.911164000005</v>
      </c>
      <c r="V9" s="8"/>
      <c r="W9" s="9"/>
      <c r="X9" s="8">
        <f t="shared" si="11"/>
        <v>54297.911164000005</v>
      </c>
    </row>
    <row r="10" spans="1:24" ht="12.75">
      <c r="A10" s="4">
        <v>6</v>
      </c>
      <c r="B10" s="5" t="s">
        <v>8</v>
      </c>
      <c r="C10" s="15">
        <v>23800</v>
      </c>
      <c r="D10" s="15">
        <f t="shared" si="0"/>
        <v>2856</v>
      </c>
      <c r="E10" s="7">
        <v>1</v>
      </c>
      <c r="F10" s="7">
        <f t="shared" si="1"/>
        <v>4664</v>
      </c>
      <c r="G10" s="7">
        <f t="shared" si="2"/>
        <v>559.68</v>
      </c>
      <c r="H10" s="7"/>
      <c r="I10" s="7">
        <v>0</v>
      </c>
      <c r="J10" s="7">
        <f t="shared" si="3"/>
        <v>0</v>
      </c>
      <c r="K10" s="7">
        <f t="shared" si="4"/>
        <v>0</v>
      </c>
      <c r="L10" s="7">
        <v>11</v>
      </c>
      <c r="M10" s="5">
        <v>10</v>
      </c>
      <c r="N10" s="5">
        <f t="shared" si="5"/>
        <v>21900</v>
      </c>
      <c r="O10" s="16">
        <f t="shared" si="6"/>
        <v>2628</v>
      </c>
      <c r="P10" s="7">
        <v>8</v>
      </c>
      <c r="Q10" s="7">
        <f t="shared" si="7"/>
        <v>19240</v>
      </c>
      <c r="R10" s="7">
        <v>7</v>
      </c>
      <c r="S10" s="7">
        <f t="shared" si="8"/>
        <v>18010.04452</v>
      </c>
      <c r="T10" s="7">
        <f t="shared" si="9"/>
        <v>2161.2053424</v>
      </c>
      <c r="U10" s="8">
        <f t="shared" si="10"/>
        <v>76578.92986240001</v>
      </c>
      <c r="V10" s="8"/>
      <c r="W10" s="9"/>
      <c r="X10" s="8">
        <f t="shared" si="11"/>
        <v>76578.92986240001</v>
      </c>
    </row>
    <row r="11" spans="1:24" ht="12.75">
      <c r="A11" s="4">
        <v>7</v>
      </c>
      <c r="B11" s="5" t="s">
        <v>7</v>
      </c>
      <c r="C11" s="15">
        <v>23800</v>
      </c>
      <c r="D11" s="15">
        <f t="shared" si="0"/>
        <v>2856</v>
      </c>
      <c r="E11" s="7">
        <v>2</v>
      </c>
      <c r="F11" s="7">
        <f t="shared" si="1"/>
        <v>9328</v>
      </c>
      <c r="G11" s="7">
        <f t="shared" si="2"/>
        <v>1119.36</v>
      </c>
      <c r="H11" s="7"/>
      <c r="I11" s="7">
        <v>0</v>
      </c>
      <c r="J11" s="7">
        <f t="shared" si="3"/>
        <v>0</v>
      </c>
      <c r="K11" s="7">
        <f t="shared" si="4"/>
        <v>0</v>
      </c>
      <c r="L11" s="7">
        <v>17</v>
      </c>
      <c r="M11" s="5">
        <v>15</v>
      </c>
      <c r="N11" s="5">
        <f t="shared" si="5"/>
        <v>32850</v>
      </c>
      <c r="O11" s="16">
        <f t="shared" si="6"/>
        <v>3942</v>
      </c>
      <c r="P11" s="7">
        <v>12</v>
      </c>
      <c r="Q11" s="7">
        <f t="shared" si="7"/>
        <v>28860</v>
      </c>
      <c r="R11" s="7">
        <v>11</v>
      </c>
      <c r="S11" s="7">
        <f t="shared" si="8"/>
        <v>27015.06678</v>
      </c>
      <c r="T11" s="7">
        <f t="shared" si="9"/>
        <v>3241.8080136</v>
      </c>
      <c r="U11" s="8">
        <f t="shared" si="10"/>
        <v>104152.23479360002</v>
      </c>
      <c r="V11" s="8"/>
      <c r="W11" s="9">
        <v>6310</v>
      </c>
      <c r="X11" s="8">
        <f t="shared" si="11"/>
        <v>110462.23479360002</v>
      </c>
    </row>
    <row r="12" spans="1:24" ht="12.75">
      <c r="A12" s="4">
        <v>8</v>
      </c>
      <c r="B12" s="5" t="s">
        <v>6</v>
      </c>
      <c r="C12" s="15">
        <v>23800</v>
      </c>
      <c r="D12" s="15">
        <f t="shared" si="0"/>
        <v>2856</v>
      </c>
      <c r="E12" s="7">
        <v>2</v>
      </c>
      <c r="F12" s="7">
        <f t="shared" si="1"/>
        <v>9328</v>
      </c>
      <c r="G12" s="7">
        <f t="shared" si="2"/>
        <v>1119.36</v>
      </c>
      <c r="H12" s="7"/>
      <c r="I12" s="7">
        <v>0</v>
      </c>
      <c r="J12" s="7">
        <f t="shared" si="3"/>
        <v>0</v>
      </c>
      <c r="K12" s="7">
        <f t="shared" si="4"/>
        <v>0</v>
      </c>
      <c r="L12" s="7">
        <v>12</v>
      </c>
      <c r="M12" s="5">
        <v>11</v>
      </c>
      <c r="N12" s="5">
        <f t="shared" si="5"/>
        <v>24090</v>
      </c>
      <c r="O12" s="16">
        <f t="shared" si="6"/>
        <v>2890.7999999999997</v>
      </c>
      <c r="P12" s="7">
        <v>14</v>
      </c>
      <c r="Q12" s="7">
        <f t="shared" si="7"/>
        <v>33670</v>
      </c>
      <c r="R12" s="7">
        <v>13</v>
      </c>
      <c r="S12" s="7">
        <f t="shared" si="8"/>
        <v>31517.57791</v>
      </c>
      <c r="T12" s="7">
        <f t="shared" si="9"/>
        <v>3782.1093492</v>
      </c>
      <c r="U12" s="8">
        <f t="shared" si="10"/>
        <v>99383.8472592</v>
      </c>
      <c r="V12" s="8"/>
      <c r="W12" s="9">
        <v>7457</v>
      </c>
      <c r="X12" s="8">
        <f t="shared" si="11"/>
        <v>106840.8472592</v>
      </c>
    </row>
    <row r="13" spans="1:24" ht="12.75">
      <c r="A13" s="4">
        <v>9</v>
      </c>
      <c r="B13" s="5" t="s">
        <v>5</v>
      </c>
      <c r="C13" s="15">
        <v>23800</v>
      </c>
      <c r="D13" s="15">
        <f t="shared" si="0"/>
        <v>2856</v>
      </c>
      <c r="E13" s="7">
        <v>1</v>
      </c>
      <c r="F13" s="7">
        <f t="shared" si="1"/>
        <v>4664</v>
      </c>
      <c r="G13" s="7">
        <f t="shared" si="2"/>
        <v>559.68</v>
      </c>
      <c r="H13" s="7"/>
      <c r="I13" s="7">
        <v>0</v>
      </c>
      <c r="J13" s="7">
        <f t="shared" si="3"/>
        <v>0</v>
      </c>
      <c r="K13" s="7">
        <f t="shared" si="4"/>
        <v>0</v>
      </c>
      <c r="L13" s="7">
        <v>7</v>
      </c>
      <c r="M13" s="5">
        <v>6</v>
      </c>
      <c r="N13" s="5">
        <f t="shared" si="5"/>
        <v>13140</v>
      </c>
      <c r="O13" s="16">
        <f t="shared" si="6"/>
        <v>1576.8</v>
      </c>
      <c r="P13" s="7">
        <v>7</v>
      </c>
      <c r="Q13" s="7">
        <f t="shared" si="7"/>
        <v>16835</v>
      </c>
      <c r="R13" s="7">
        <v>7</v>
      </c>
      <c r="S13" s="7">
        <f t="shared" si="8"/>
        <v>15758.788955</v>
      </c>
      <c r="T13" s="7">
        <f t="shared" si="9"/>
        <v>1891.0546746</v>
      </c>
      <c r="U13" s="8">
        <f t="shared" si="10"/>
        <v>64246.32362960001</v>
      </c>
      <c r="V13" s="8"/>
      <c r="W13" s="9">
        <v>4016</v>
      </c>
      <c r="X13" s="8">
        <f t="shared" si="11"/>
        <v>68262.32362960001</v>
      </c>
    </row>
    <row r="14" spans="1:24" ht="12.75">
      <c r="A14" s="4"/>
      <c r="B14" s="5" t="s">
        <v>3</v>
      </c>
      <c r="C14" s="5"/>
      <c r="D14" s="5"/>
      <c r="E14" s="7"/>
      <c r="F14" s="7"/>
      <c r="G14" s="7"/>
      <c r="H14" s="7"/>
      <c r="I14" s="7"/>
      <c r="J14" s="7">
        <f t="shared" si="3"/>
        <v>0</v>
      </c>
      <c r="K14" s="7">
        <f t="shared" si="4"/>
        <v>0</v>
      </c>
      <c r="L14" s="7"/>
      <c r="M14" s="5"/>
      <c r="N14" s="5">
        <f t="shared" si="5"/>
        <v>0</v>
      </c>
      <c r="O14" s="16">
        <f t="shared" si="6"/>
        <v>0</v>
      </c>
      <c r="P14" s="7">
        <v>0</v>
      </c>
      <c r="Q14" s="7">
        <f>P14*2396</f>
        <v>0</v>
      </c>
      <c r="R14" s="7"/>
      <c r="S14" s="7">
        <f t="shared" si="8"/>
        <v>0</v>
      </c>
      <c r="T14" s="7">
        <f t="shared" si="9"/>
        <v>0</v>
      </c>
      <c r="U14" s="8">
        <f t="shared" si="10"/>
        <v>0</v>
      </c>
      <c r="V14" s="8"/>
      <c r="W14" s="9"/>
      <c r="X14" s="8">
        <f t="shared" si="11"/>
        <v>0</v>
      </c>
    </row>
    <row r="15" spans="1:24" ht="12.75">
      <c r="A15" s="4"/>
      <c r="B15" s="10" t="s">
        <v>2</v>
      </c>
      <c r="C15" s="19">
        <v>214200</v>
      </c>
      <c r="D15" s="19">
        <v>25704</v>
      </c>
      <c r="E15" s="22">
        <v>24</v>
      </c>
      <c r="F15" s="19">
        <v>111936</v>
      </c>
      <c r="G15" s="19">
        <v>13432</v>
      </c>
      <c r="H15" s="19">
        <v>36</v>
      </c>
      <c r="I15" s="22">
        <v>33</v>
      </c>
      <c r="J15" s="19">
        <v>42702</v>
      </c>
      <c r="K15" s="19">
        <v>5124</v>
      </c>
      <c r="L15" s="19">
        <v>246</v>
      </c>
      <c r="M15" s="22">
        <v>218</v>
      </c>
      <c r="N15" s="22">
        <v>477420</v>
      </c>
      <c r="O15" s="26">
        <f t="shared" si="6"/>
        <v>57290.4</v>
      </c>
      <c r="P15" s="19">
        <v>219</v>
      </c>
      <c r="Q15" s="19">
        <v>526695</v>
      </c>
      <c r="R15" s="19">
        <v>205</v>
      </c>
      <c r="S15" s="19">
        <v>493025</v>
      </c>
      <c r="T15" s="6">
        <f t="shared" si="9"/>
        <v>59163</v>
      </c>
      <c r="U15" s="8">
        <f>C15+D15+F15+G15+J15+K15+N15+O15+S15+T15</f>
        <v>1499996.4</v>
      </c>
      <c r="V15" s="8">
        <v>810</v>
      </c>
      <c r="W15" s="8">
        <v>17783</v>
      </c>
      <c r="X15" s="8">
        <f t="shared" si="11"/>
        <v>1518589.4</v>
      </c>
    </row>
    <row r="16" spans="1:24" ht="12.75">
      <c r="A16" s="3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</row>
    <row r="18" spans="1:24" ht="12.75">
      <c r="A18" s="3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</row>
    <row r="19" spans="1:24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</row>
  </sheetData>
  <sheetProtection/>
  <mergeCells count="2">
    <mergeCell ref="A2:AC2"/>
    <mergeCell ref="A1:AC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T12"/>
  <sheetViews>
    <sheetView zoomScalePageLayoutView="0" workbookViewId="0" topLeftCell="A1">
      <selection activeCell="J17" sqref="J17"/>
    </sheetView>
  </sheetViews>
  <sheetFormatPr defaultColWidth="9.140625" defaultRowHeight="12.75"/>
  <cols>
    <col min="1" max="1" width="6.140625" style="0" customWidth="1"/>
    <col min="2" max="2" width="15.140625" style="0" customWidth="1"/>
    <col min="10" max="10" width="7.8515625" style="0" customWidth="1"/>
    <col min="11" max="11" width="8.00390625" style="0" customWidth="1"/>
    <col min="12" max="12" width="8.140625" style="0" customWidth="1"/>
    <col min="13" max="13" width="8.00390625" style="0" customWidth="1"/>
    <col min="14" max="14" width="7.00390625" style="0" customWidth="1"/>
  </cols>
  <sheetData>
    <row r="2" spans="1:20" ht="15.75">
      <c r="A2" s="25" t="s">
        <v>31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</row>
    <row r="3" spans="1:20" ht="15.75">
      <c r="A3" s="25" t="s">
        <v>4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</row>
    <row r="5" spans="1:15" ht="102">
      <c r="A5" s="13" t="s">
        <v>0</v>
      </c>
      <c r="B5" s="13" t="s">
        <v>13</v>
      </c>
      <c r="C5" s="12" t="s">
        <v>24</v>
      </c>
      <c r="D5" s="12" t="s">
        <v>36</v>
      </c>
      <c r="E5" s="13" t="s">
        <v>20</v>
      </c>
      <c r="F5" s="12" t="s">
        <v>28</v>
      </c>
      <c r="G5" s="12" t="s">
        <v>29</v>
      </c>
      <c r="H5" s="12" t="s">
        <v>46</v>
      </c>
      <c r="I5" s="12" t="s">
        <v>43</v>
      </c>
      <c r="J5" s="13" t="s">
        <v>20</v>
      </c>
      <c r="K5" s="14">
        <v>1</v>
      </c>
      <c r="L5" s="12" t="s">
        <v>37</v>
      </c>
      <c r="M5" s="12" t="s">
        <v>37</v>
      </c>
      <c r="N5" s="12" t="s">
        <v>45</v>
      </c>
      <c r="O5" s="14" t="s">
        <v>30</v>
      </c>
    </row>
    <row r="6" spans="1:15" ht="12.75">
      <c r="A6" s="4">
        <v>1</v>
      </c>
      <c r="B6" s="5" t="s">
        <v>21</v>
      </c>
      <c r="C6" s="7">
        <v>1</v>
      </c>
      <c r="D6" s="7">
        <v>1944</v>
      </c>
      <c r="E6" s="7">
        <f>D6*0.12</f>
        <v>233.28</v>
      </c>
      <c r="F6" s="7">
        <v>11</v>
      </c>
      <c r="G6" s="7">
        <f>F6*1355</f>
        <v>14905</v>
      </c>
      <c r="H6" s="7">
        <v>9</v>
      </c>
      <c r="I6" s="7">
        <v>11766</v>
      </c>
      <c r="J6" s="7">
        <f>I6*0.12</f>
        <v>1411.9199999999998</v>
      </c>
      <c r="K6" s="8">
        <f>D6+E6+I6+J6</f>
        <v>15355.2</v>
      </c>
      <c r="L6" s="18">
        <f>F6*94</f>
        <v>1034</v>
      </c>
      <c r="M6" s="18"/>
      <c r="N6" s="18"/>
      <c r="O6" s="19">
        <f>K6+L6+M6</f>
        <v>16389.2</v>
      </c>
    </row>
    <row r="7" spans="1:15" ht="12.75">
      <c r="A7" s="4">
        <v>2</v>
      </c>
      <c r="B7" s="5" t="s">
        <v>22</v>
      </c>
      <c r="C7" s="7">
        <v>1</v>
      </c>
      <c r="D7" s="7">
        <v>1944</v>
      </c>
      <c r="E7" s="7">
        <f>D7*0.12</f>
        <v>233.28</v>
      </c>
      <c r="F7" s="7">
        <v>7</v>
      </c>
      <c r="G7" s="7">
        <f>F7*1355</f>
        <v>9485</v>
      </c>
      <c r="H7" s="7">
        <v>5</v>
      </c>
      <c r="I7" s="7">
        <v>7489</v>
      </c>
      <c r="J7" s="7">
        <v>901</v>
      </c>
      <c r="K7" s="8">
        <v>10567</v>
      </c>
      <c r="L7" s="18">
        <f>F7*94</f>
        <v>658</v>
      </c>
      <c r="M7" s="18"/>
      <c r="N7" s="18"/>
      <c r="O7" s="19">
        <f>K7+L7+M7</f>
        <v>11225</v>
      </c>
    </row>
    <row r="8" spans="1:15" ht="12.75">
      <c r="A8" s="4">
        <v>3</v>
      </c>
      <c r="B8" s="5" t="s">
        <v>23</v>
      </c>
      <c r="C8" s="7">
        <v>1</v>
      </c>
      <c r="D8" s="7">
        <v>1944</v>
      </c>
      <c r="E8" s="7">
        <f>D8*0.12</f>
        <v>233.28</v>
      </c>
      <c r="F8" s="7">
        <v>20</v>
      </c>
      <c r="G8" s="7">
        <f>F8*1355</f>
        <v>27100</v>
      </c>
      <c r="H8" s="7">
        <v>16</v>
      </c>
      <c r="I8" s="7">
        <f>G8*0.7895</f>
        <v>21395.45</v>
      </c>
      <c r="J8" s="7">
        <f>I8*0.12</f>
        <v>2567.454</v>
      </c>
      <c r="K8" s="8">
        <v>26139</v>
      </c>
      <c r="L8" s="18">
        <f>F8*94</f>
        <v>1880</v>
      </c>
      <c r="M8" s="18"/>
      <c r="N8" s="18">
        <v>405</v>
      </c>
      <c r="O8" s="19">
        <f>K8+L8+M8+N8</f>
        <v>28424</v>
      </c>
    </row>
    <row r="9" spans="1:15" ht="12.75">
      <c r="A9" s="4"/>
      <c r="B9" s="5" t="s">
        <v>40</v>
      </c>
      <c r="C9" s="7"/>
      <c r="D9" s="7"/>
      <c r="E9" s="7"/>
      <c r="F9" s="7"/>
      <c r="G9" s="7">
        <f>F9*1355</f>
        <v>0</v>
      </c>
      <c r="H9" s="7"/>
      <c r="I9" s="7">
        <f>G9*0.7891</f>
        <v>0</v>
      </c>
      <c r="J9" s="7">
        <f>I9*0.12</f>
        <v>0</v>
      </c>
      <c r="K9" s="8">
        <f>D9+E9+I9+J9</f>
        <v>0</v>
      </c>
      <c r="L9" s="18"/>
      <c r="M9" s="18">
        <v>21996</v>
      </c>
      <c r="N9" s="18"/>
      <c r="O9" s="19">
        <f>K9+L9+M9</f>
        <v>21996</v>
      </c>
    </row>
    <row r="10" spans="1:15" ht="12.75">
      <c r="A10" s="4"/>
      <c r="B10" s="17" t="s">
        <v>2</v>
      </c>
      <c r="C10" s="22">
        <v>3</v>
      </c>
      <c r="D10" s="19">
        <v>5832</v>
      </c>
      <c r="E10" s="19">
        <v>699</v>
      </c>
      <c r="F10" s="19">
        <v>38</v>
      </c>
      <c r="G10" s="19">
        <v>50135</v>
      </c>
      <c r="H10" s="19">
        <v>30</v>
      </c>
      <c r="I10" s="19">
        <v>40650</v>
      </c>
      <c r="J10" s="19">
        <v>4880</v>
      </c>
      <c r="K10" s="8">
        <v>52061</v>
      </c>
      <c r="L10" s="20">
        <v>3572</v>
      </c>
      <c r="M10" s="20">
        <v>21996</v>
      </c>
      <c r="N10" s="20">
        <v>405</v>
      </c>
      <c r="O10" s="19">
        <v>78034</v>
      </c>
    </row>
    <row r="11" spans="1:7" ht="12.75">
      <c r="A11" s="23"/>
      <c r="B11" s="23"/>
      <c r="C11" s="23"/>
      <c r="D11" s="23"/>
      <c r="E11" s="23"/>
      <c r="F11" s="24"/>
      <c r="G11" s="23"/>
    </row>
    <row r="12" spans="1:7" ht="12.75">
      <c r="A12" s="23"/>
      <c r="B12" s="23"/>
      <c r="C12" s="23"/>
      <c r="D12" s="23"/>
      <c r="E12" s="23"/>
      <c r="F12" s="23"/>
      <c r="G12" s="23"/>
    </row>
  </sheetData>
  <sheetProtection/>
  <mergeCells count="2">
    <mergeCell ref="A2:T2"/>
    <mergeCell ref="A3:T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R8"/>
  <sheetViews>
    <sheetView zoomScalePageLayoutView="0" workbookViewId="0" topLeftCell="A1">
      <selection activeCell="E17" sqref="E17"/>
    </sheetView>
  </sheetViews>
  <sheetFormatPr defaultColWidth="9.140625" defaultRowHeight="12.75"/>
  <cols>
    <col min="1" max="1" width="7.421875" style="0" customWidth="1"/>
    <col min="2" max="2" width="19.57421875" style="0" customWidth="1"/>
  </cols>
  <sheetData>
    <row r="2" spans="1:18" ht="15.75">
      <c r="A2" s="25" t="s">
        <v>31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</row>
    <row r="3" spans="1:18" ht="15.75">
      <c r="A3" s="25" t="s">
        <v>4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</row>
    <row r="5" spans="1:13" ht="102">
      <c r="A5" s="13" t="s">
        <v>0</v>
      </c>
      <c r="B5" s="13" t="s">
        <v>13</v>
      </c>
      <c r="C5" s="12" t="s">
        <v>24</v>
      </c>
      <c r="D5" s="12" t="s">
        <v>38</v>
      </c>
      <c r="E5" s="13" t="s">
        <v>20</v>
      </c>
      <c r="F5" s="12" t="s">
        <v>19</v>
      </c>
      <c r="G5" s="12" t="s">
        <v>39</v>
      </c>
      <c r="H5" s="12" t="s">
        <v>47</v>
      </c>
      <c r="I5" s="12" t="s">
        <v>42</v>
      </c>
      <c r="J5" s="13" t="s">
        <v>20</v>
      </c>
      <c r="K5" s="14">
        <v>1</v>
      </c>
      <c r="L5" s="12" t="s">
        <v>37</v>
      </c>
      <c r="M5" s="14" t="s">
        <v>30</v>
      </c>
    </row>
    <row r="6" spans="1:13" ht="12.75">
      <c r="A6" s="4">
        <v>1</v>
      </c>
      <c r="B6" s="5" t="s">
        <v>25</v>
      </c>
      <c r="C6" s="21">
        <v>1</v>
      </c>
      <c r="D6" s="21">
        <v>1944</v>
      </c>
      <c r="E6" s="21">
        <f>D6*0.12</f>
        <v>233.28</v>
      </c>
      <c r="F6" s="21">
        <v>13</v>
      </c>
      <c r="G6" s="21">
        <f>F6*1355</f>
        <v>17615</v>
      </c>
      <c r="H6" s="21">
        <v>10</v>
      </c>
      <c r="I6" s="21">
        <v>13550</v>
      </c>
      <c r="J6" s="21">
        <f>I6*0.12</f>
        <v>1626</v>
      </c>
      <c r="K6" s="8">
        <f>D6+E6+I6+J6</f>
        <v>17353.28</v>
      </c>
      <c r="L6" s="9">
        <f>F6*94</f>
        <v>1222</v>
      </c>
      <c r="M6" s="6">
        <v>18575</v>
      </c>
    </row>
    <row r="7" spans="1:13" ht="12.75">
      <c r="A7" s="4"/>
      <c r="B7" s="10" t="s">
        <v>2</v>
      </c>
      <c r="C7" s="22">
        <v>1</v>
      </c>
      <c r="D7" s="19">
        <v>1944</v>
      </c>
      <c r="E7" s="19">
        <v>233</v>
      </c>
      <c r="F7" s="19">
        <v>13</v>
      </c>
      <c r="G7" s="19">
        <v>17615</v>
      </c>
      <c r="H7" s="19">
        <v>10</v>
      </c>
      <c r="I7" s="19">
        <v>13550</v>
      </c>
      <c r="J7" s="19">
        <v>1626</v>
      </c>
      <c r="K7" s="8">
        <v>17353</v>
      </c>
      <c r="L7" s="8">
        <v>1222</v>
      </c>
      <c r="M7" s="6">
        <v>18575</v>
      </c>
    </row>
    <row r="8" ht="12.75">
      <c r="F8" s="1"/>
    </row>
  </sheetData>
  <sheetProtection/>
  <mergeCells count="2">
    <mergeCell ref="A2:R2"/>
    <mergeCell ref="A3:R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Toskov</dc:creator>
  <cp:keywords/>
  <dc:description/>
  <cp:lastModifiedBy>tiurdieva</cp:lastModifiedBy>
  <cp:lastPrinted>2019-01-02T09:20:13Z</cp:lastPrinted>
  <dcterms:created xsi:type="dcterms:W3CDTF">2009-03-10T08:28:02Z</dcterms:created>
  <dcterms:modified xsi:type="dcterms:W3CDTF">2019-01-08T09:41:51Z</dcterms:modified>
  <cp:category/>
  <cp:version/>
  <cp:contentType/>
  <cp:contentStatus/>
</cp:coreProperties>
</file>