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9425" windowHeight="7695" tabRatio="597"/>
  </bookViews>
  <sheets>
    <sheet name="КСС_ПЪТНА" sheetId="69" r:id="rId1"/>
    <sheet name="КС-1_Земни" sheetId="67" r:id="rId2"/>
    <sheet name="КС-2_Пътни" sheetId="66" r:id="rId3"/>
    <sheet name="КС-3_Асфалт" sheetId="65" r:id="rId4"/>
    <sheet name="земни_1" sheetId="70" r:id="rId5"/>
    <sheet name="пътни_2" sheetId="71" r:id="rId6"/>
    <sheet name="бордюри_3" sheetId="44" r:id="rId7"/>
    <sheet name="тротоари_4" sheetId="8" r:id="rId8"/>
    <sheet name="асфалтови_5" sheetId="40" r:id="rId9"/>
  </sheets>
  <definedNames>
    <definedName name="_xlnm.Print_Area" localSheetId="8">асфалтови_5!$A$1:$J$33</definedName>
    <definedName name="_xlnm.Print_Area" localSheetId="6">бордюри_3!$A$1:$E$76</definedName>
    <definedName name="_xlnm.Print_Area" localSheetId="4">земни_1!$A$1:$D$23</definedName>
    <definedName name="_xlnm.Print_Area" localSheetId="2">'КС-2_Пътни'!$A$1:$D$59</definedName>
    <definedName name="_xlnm.Print_Area" localSheetId="0">КСС_ПЪТНА!$A$1:$F$83</definedName>
    <definedName name="_xlnm.Print_Area" localSheetId="7">тротоари_4!$A$1:$G$24</definedName>
  </definedNames>
  <calcPr calcId="144525"/>
</workbook>
</file>

<file path=xl/calcChain.xml><?xml version="1.0" encoding="utf-8"?>
<calcChain xmlns="http://schemas.openxmlformats.org/spreadsheetml/2006/main">
  <c r="D33" i="69" l="1"/>
  <c r="D32" i="69"/>
  <c r="D31" i="69"/>
  <c r="D30" i="69"/>
  <c r="D22" i="69"/>
  <c r="D20" i="69"/>
  <c r="D19" i="69"/>
  <c r="D18" i="69"/>
  <c r="D17" i="69"/>
  <c r="D14" i="69"/>
  <c r="D13" i="69"/>
  <c r="D11" i="69"/>
  <c r="D53" i="66"/>
  <c r="D54" i="66" s="1"/>
  <c r="D28" i="69" s="1"/>
  <c r="D50" i="66"/>
  <c r="D51" i="66" s="1"/>
  <c r="D38" i="66"/>
  <c r="D39" i="66" s="1"/>
  <c r="D23" i="69" s="1"/>
  <c r="D36" i="66"/>
  <c r="D11" i="66"/>
  <c r="D8" i="66"/>
  <c r="H28" i="40"/>
  <c r="D27" i="69" l="1"/>
  <c r="E35" i="71"/>
  <c r="D42" i="71" s="1"/>
  <c r="D41" i="66" s="1"/>
  <c r="D42" i="66" s="1"/>
  <c r="D24" i="69" s="1"/>
  <c r="F35" i="71"/>
  <c r="D43" i="71" s="1"/>
  <c r="D44" i="66" s="1"/>
  <c r="D45" i="66" s="1"/>
  <c r="D25" i="69" s="1"/>
  <c r="G35" i="71"/>
  <c r="D44" i="71" s="1"/>
  <c r="D47" i="66" s="1"/>
  <c r="D48" i="66" s="1"/>
  <c r="D26" i="69" s="1"/>
  <c r="D35" i="71"/>
  <c r="F20" i="40"/>
  <c r="F13" i="40"/>
  <c r="H13" i="40"/>
  <c r="J13" i="40"/>
  <c r="F17" i="40" s="1"/>
  <c r="D13" i="40"/>
  <c r="H11" i="40"/>
  <c r="H12" i="40"/>
  <c r="F11" i="40"/>
  <c r="F12" i="40"/>
  <c r="E11" i="40"/>
  <c r="E12" i="40"/>
  <c r="C11" i="40"/>
  <c r="C12" i="40"/>
  <c r="H10" i="40"/>
  <c r="F10" i="40"/>
  <c r="C10" i="40"/>
  <c r="E10" i="40"/>
  <c r="E13" i="40" s="1"/>
  <c r="B58" i="44"/>
  <c r="B59" i="44"/>
  <c r="B60" i="44"/>
  <c r="B61" i="44"/>
  <c r="D48" i="44"/>
  <c r="D47" i="44"/>
  <c r="D46" i="44"/>
  <c r="D45" i="44"/>
  <c r="D37" i="44"/>
  <c r="D36" i="44"/>
  <c r="D57" i="44"/>
  <c r="B57" i="44"/>
  <c r="D59" i="44"/>
  <c r="D60" i="44"/>
  <c r="D61" i="44"/>
  <c r="C62" i="44"/>
  <c r="E69" i="44" s="1"/>
  <c r="D17" i="66" s="1"/>
  <c r="D18" i="66" s="1"/>
  <c r="D16" i="69" s="1"/>
  <c r="D58" i="44"/>
  <c r="G13" i="8"/>
  <c r="G14" i="8"/>
  <c r="B14" i="8"/>
  <c r="G12" i="8"/>
  <c r="G11" i="8"/>
  <c r="G10" i="8"/>
  <c r="F11" i="8"/>
  <c r="F12" i="8"/>
  <c r="F13" i="8"/>
  <c r="F14" i="8"/>
  <c r="E11" i="8"/>
  <c r="E12" i="8"/>
  <c r="E13" i="8"/>
  <c r="E14" i="8"/>
  <c r="D11" i="8"/>
  <c r="D12" i="8"/>
  <c r="D13" i="8"/>
  <c r="D14" i="8"/>
  <c r="B11" i="8"/>
  <c r="B12" i="8"/>
  <c r="B13" i="8"/>
  <c r="D10" i="8"/>
  <c r="B10" i="8"/>
  <c r="C29" i="44"/>
  <c r="B29" i="44"/>
  <c r="D28" i="44"/>
  <c r="D29" i="44" s="1"/>
  <c r="D16" i="44"/>
  <c r="D17" i="44"/>
  <c r="D18" i="44"/>
  <c r="D19" i="44"/>
  <c r="D20" i="44"/>
  <c r="D14" i="44"/>
  <c r="D32" i="66"/>
  <c r="D33" i="66"/>
  <c r="D21" i="69" s="1"/>
  <c r="C24" i="71"/>
  <c r="D41" i="71" s="1"/>
  <c r="C14" i="71"/>
  <c r="D40" i="71" s="1"/>
  <c r="C13" i="70"/>
  <c r="D18" i="70" s="1"/>
  <c r="D7" i="67" s="1"/>
  <c r="D8" i="67" s="1"/>
  <c r="D9" i="69" s="1"/>
  <c r="C49" i="44"/>
  <c r="C38" i="44"/>
  <c r="F10" i="8"/>
  <c r="B49" i="44"/>
  <c r="B38" i="44"/>
  <c r="B21" i="44"/>
  <c r="D15" i="44"/>
  <c r="C21" i="44"/>
  <c r="E10" i="8"/>
  <c r="C15" i="8"/>
  <c r="E68" i="44" l="1"/>
  <c r="D62" i="44"/>
  <c r="D38" i="44"/>
  <c r="D21" i="44"/>
  <c r="D49" i="44"/>
  <c r="B62" i="44"/>
  <c r="E67" i="44" s="1"/>
  <c r="F15" i="8"/>
  <c r="D22" i="8" s="1"/>
  <c r="D24" i="66" s="1"/>
  <c r="E15" i="8"/>
  <c r="D21" i="8" s="1"/>
  <c r="D27" i="66" s="1"/>
  <c r="D15" i="8"/>
  <c r="D20" i="8" s="1"/>
  <c r="B15" i="8"/>
  <c r="D19" i="8" s="1"/>
  <c r="D14" i="67" s="1"/>
  <c r="G15" i="8"/>
  <c r="D23" i="8" s="1"/>
  <c r="D30" i="66" s="1"/>
  <c r="D21" i="66"/>
  <c r="D9" i="66"/>
  <c r="H26" i="40"/>
  <c r="I13" i="40"/>
  <c r="G13" i="40"/>
  <c r="H25" i="40"/>
  <c r="D12" i="66" s="1"/>
  <c r="E70" i="44" l="1"/>
  <c r="D10" i="67"/>
  <c r="D10" i="69" s="1"/>
  <c r="D14" i="66"/>
  <c r="D15" i="66" s="1"/>
  <c r="D15" i="69" s="1"/>
  <c r="H27" i="40"/>
  <c r="D15" i="65" s="1"/>
  <c r="D16" i="65" s="1"/>
  <c r="H30" i="40"/>
  <c r="D9" i="65" s="1"/>
  <c r="D10" i="65" s="1"/>
  <c r="D12" i="65"/>
  <c r="D13" i="65" s="1"/>
  <c r="F16" i="40"/>
  <c r="F18" i="40"/>
  <c r="F21" i="40" s="1"/>
  <c r="D11" i="67" l="1"/>
  <c r="H29" i="40"/>
  <c r="D7" i="65" s="1"/>
</calcChain>
</file>

<file path=xl/sharedStrings.xml><?xml version="1.0" encoding="utf-8"?>
<sst xmlns="http://schemas.openxmlformats.org/spreadsheetml/2006/main" count="573" uniqueCount="227">
  <si>
    <t>дължина</t>
  </si>
  <si>
    <t>м</t>
  </si>
  <si>
    <t>Забележка</t>
  </si>
  <si>
    <t>Всичко:</t>
  </si>
  <si>
    <t>м2</t>
  </si>
  <si>
    <t>м3</t>
  </si>
  <si>
    <t>т</t>
  </si>
  <si>
    <t>№</t>
  </si>
  <si>
    <t>(м)</t>
  </si>
  <si>
    <t>Рекапитулация</t>
  </si>
  <si>
    <t>нови</t>
  </si>
  <si>
    <t>демонтаж</t>
  </si>
  <si>
    <t>(м2)</t>
  </si>
  <si>
    <t>КОЛИЧЕСТВЕНА СМЕТКА № 1</t>
  </si>
  <si>
    <t>ПОДГОТВИТЕЛНИ И ЗЕМНИ РАБОТИ</t>
  </si>
  <si>
    <t>Наименование на СМР</t>
  </si>
  <si>
    <t>Мярка</t>
  </si>
  <si>
    <t>Количество</t>
  </si>
  <si>
    <t>КОЛИЧЕСТВЕНА СМЕТКА № 2</t>
  </si>
  <si>
    <t>ПЪТНИ РАБОТИ</t>
  </si>
  <si>
    <t>м1</t>
  </si>
  <si>
    <t>КОЛИЧЕСТВЕНА СМЕТКА № 3</t>
  </si>
  <si>
    <t>АСФАЛТОВИ РАБОТИ</t>
  </si>
  <si>
    <t xml:space="preserve">Първи битумен разлив </t>
  </si>
  <si>
    <t xml:space="preserve">Втори битумен разлив </t>
  </si>
  <si>
    <t>-</t>
  </si>
  <si>
    <t>разваляне на тр.настилка</t>
  </si>
  <si>
    <t>ВЕДОМОСТ №2</t>
  </si>
  <si>
    <t>ВЕДОМОСТ №3</t>
  </si>
  <si>
    <t>- ведомост 3</t>
  </si>
  <si>
    <t>- ведомост 1</t>
  </si>
  <si>
    <t>- ведомост 2</t>
  </si>
  <si>
    <t>втори битумен разлив</t>
  </si>
  <si>
    <t>(м3)</t>
  </si>
  <si>
    <t>проектна площ</t>
  </si>
  <si>
    <t>(m3)</t>
  </si>
  <si>
    <t xml:space="preserve">АСФАЛТОВИ РАБОТИ </t>
  </si>
  <si>
    <t>(t/m3)</t>
  </si>
  <si>
    <t>(ton)</t>
  </si>
  <si>
    <t>проектна площ на тротоара</t>
  </si>
  <si>
    <t>тротоарни плочи</t>
  </si>
  <si>
    <t>същ.за демонтаж</t>
  </si>
  <si>
    <t>Бетон С12/15</t>
  </si>
  <si>
    <t>Бетон С12/15 за бордюри</t>
  </si>
  <si>
    <t>ВЕДОМОСТ №1</t>
  </si>
  <si>
    <t>II.ПЪТНИ РАБОТИ</t>
  </si>
  <si>
    <t>III.АСФАЛТОВИ РАБОТИ</t>
  </si>
  <si>
    <t>Съставил:                         /инж. М. Дуков/</t>
  </si>
  <si>
    <t>Обем на асф. смес за горен пласт на покритието</t>
  </si>
  <si>
    <t>Тегло на асф. смес за горен пласт на покритието</t>
  </si>
  <si>
    <t>средна ширина</t>
  </si>
  <si>
    <t>Съставил:</t>
  </si>
  <si>
    <t>/ инж. М. Дуков /</t>
  </si>
  <si>
    <t>ляво и дясно</t>
  </si>
  <si>
    <t>от км - до км</t>
  </si>
  <si>
    <t>дясно</t>
  </si>
  <si>
    <t>ляво</t>
  </si>
  <si>
    <t>3. Доставка и полагане на нови бетонови бордюри 8/16/50см</t>
  </si>
  <si>
    <t>1. Вадене на бетонови бордюри и транспотриране на депо</t>
  </si>
  <si>
    <t>сипица</t>
  </si>
  <si>
    <t>циментова замазка</t>
  </si>
  <si>
    <t>ВЕДОМОСТ №4</t>
  </si>
  <si>
    <t>НАПРАВА НА ТРОТОАРИ</t>
  </si>
  <si>
    <t xml:space="preserve">БЕТОНОВИ БОРДЮРИ </t>
  </si>
  <si>
    <t>ЗЕМНИ РАБОТИ</t>
  </si>
  <si>
    <t xml:space="preserve">Изкоп </t>
  </si>
  <si>
    <t>Изкоп</t>
  </si>
  <si>
    <t>Ширина</t>
  </si>
  <si>
    <t>Дължина</t>
  </si>
  <si>
    <t>Площ</t>
  </si>
  <si>
    <t>Нивелетно фрезоване</t>
  </si>
  <si>
    <t>ВЕДОМОСТ №5</t>
  </si>
  <si>
    <t>първи битумен разлив</t>
  </si>
  <si>
    <t>обработка на пукнатини в настилката</t>
  </si>
  <si>
    <t>неплътен асфалтобетон   (биндер)</t>
  </si>
  <si>
    <t>плътен асфалтобетон</t>
  </si>
  <si>
    <t>1.Обработка на пукнатини по съществуващата асфалтова настилка</t>
  </si>
  <si>
    <t xml:space="preserve">Обемно тегло на асфалтобетона       </t>
  </si>
  <si>
    <t>Обем на асф. смес за долен пласт на покритието (биндер)</t>
  </si>
  <si>
    <t>Тегло на асф. смес за долен пласт на покритието (биндер)</t>
  </si>
  <si>
    <t>2. Доставка и полагане на нови бетонови бордюри 15/25/50см</t>
  </si>
  <si>
    <t>- ведомост 4</t>
  </si>
  <si>
    <t>- ведомост 5</t>
  </si>
  <si>
    <t>Доставка и полагане на нови бетонови бордюри 15/25/50 см</t>
  </si>
  <si>
    <t>Обработка на пукнатини по съществуващи асфалтови настилки</t>
  </si>
  <si>
    <t>Доставка и полагане на нови бетонови бордюри 8/16/50 см</t>
  </si>
  <si>
    <t>Доставка и полагане на циментова замазка за тр. настилки</t>
  </si>
  <si>
    <t>Доставка и полагане на сипица за тротоарни настилки</t>
  </si>
  <si>
    <t>Доставка и полагане на нови тротоарни плочи</t>
  </si>
  <si>
    <t>Доставка и полагане на тактилни плочи за достъпна градска среда</t>
  </si>
  <si>
    <t>Единична цена (лв)</t>
  </si>
  <si>
    <t>I.ПОДГОТВИТЕЛНИ И ЗЕМНИ РАБОТИ</t>
  </si>
  <si>
    <t>Сума                  (лв)</t>
  </si>
  <si>
    <t>Борд. 15/25/50 с регула 10см при ръб асфалтова настилка</t>
  </si>
  <si>
    <t>Улица от ОТ6, ОТ35, ОТ36, ОТ34, ОТ33, ОТ31, ОТ28, ОТ75 до ОТ27</t>
  </si>
  <si>
    <t>0+000.00 - 0+115.00</t>
  </si>
  <si>
    <t>0+000.00 - 0+175.00</t>
  </si>
  <si>
    <t>0+115.00 - 0+175.00</t>
  </si>
  <si>
    <t>0+225.00 - 0+330.00</t>
  </si>
  <si>
    <t>0+175.00 - 0+225.00</t>
  </si>
  <si>
    <t>0+175.00 - 0+300.00</t>
  </si>
  <si>
    <t>0+300.00 - 0+330.00</t>
  </si>
  <si>
    <t>Улица обслужваща Блок 7 и Блок 8</t>
  </si>
  <si>
    <t>0+000.00 - 0+105.00</t>
  </si>
  <si>
    <t>Улица обслужваща Блок 3 и Блок 5</t>
  </si>
  <si>
    <t>Улица обслужваща Блок 2 и Блок 6</t>
  </si>
  <si>
    <t>0+000.00 - 0+050.00</t>
  </si>
  <si>
    <t>0+050.00 - 0+070.00</t>
  </si>
  <si>
    <t>0+070.00 - 0+205.00</t>
  </si>
  <si>
    <t>0+000.00 - 0+205.00</t>
  </si>
  <si>
    <t>Улица от ОТ6 до ОТ33</t>
  </si>
  <si>
    <t>Блок 2</t>
  </si>
  <si>
    <t>Блок 3</t>
  </si>
  <si>
    <t>Блок 6</t>
  </si>
  <si>
    <t>Блок 8</t>
  </si>
  <si>
    <t>кв. "Запад"</t>
  </si>
  <si>
    <t>локални ремонти</t>
  </si>
  <si>
    <t>1. Разваляне на същ. асфалтови настилки</t>
  </si>
  <si>
    <t>2. Нивелетно фрезоване</t>
  </si>
  <si>
    <t>Разваляне на съществуващи асфалтови и бетонови настилки</t>
  </si>
  <si>
    <t>бр</t>
  </si>
  <si>
    <t>локални реконструкции</t>
  </si>
  <si>
    <t>1. Изкоп неподходящи почви и транспортиране на депо</t>
  </si>
  <si>
    <t>Трошен камък с фракция 0-32</t>
  </si>
  <si>
    <t>Обем на трошен камък 0-32</t>
  </si>
  <si>
    <t>2. Първи битумен разлив</t>
  </si>
  <si>
    <t>3. Втори битумен разлив</t>
  </si>
  <si>
    <t>инж. М. Дуков</t>
  </si>
  <si>
    <t>Средна ширина</t>
  </si>
  <si>
    <t>Проектна площ</t>
  </si>
  <si>
    <t>Почистване на същ. основа</t>
  </si>
  <si>
    <t>Бетон C30/35</t>
  </si>
  <si>
    <t>Армирани бетонови настилки за улици</t>
  </si>
  <si>
    <t>3. Почистване на същ. бетонова настилка</t>
  </si>
  <si>
    <t>5. Полагане на Бетон С30/35 за настилки</t>
  </si>
  <si>
    <t>Изкоп неподходящи почви и транспортиране на депо</t>
  </si>
  <si>
    <t>Вадене на бетонови бордюри и транспотриране на депо</t>
  </si>
  <si>
    <t>Разваляне на тротоарни настилки и транспортиране на депо</t>
  </si>
  <si>
    <t>1.Разваляне на тротоарни настилки и транспортиране на депо</t>
  </si>
  <si>
    <t>2.Трошен камък с фракция 0-32</t>
  </si>
  <si>
    <t>Доставка и полагане на трошен камък с фракция 0-32</t>
  </si>
  <si>
    <t>4.Трошен камък с фракция 0-32</t>
  </si>
  <si>
    <t>5. Неплътен асфалтобетон (биндер) за долен пласт на покритието</t>
  </si>
  <si>
    <t>6. Плътен асфалтобетон за горен пласт на покритието</t>
  </si>
  <si>
    <t>4. Бетон С12/15 за бордюри</t>
  </si>
  <si>
    <t>3.Доставка и полагане на сипица за тротоарни настилки</t>
  </si>
  <si>
    <t>5.Доставка и полагане на нови тротоарни плочи</t>
  </si>
  <si>
    <t>6.Доставка и полагане на тактилни плочи за достъпна градска среда</t>
  </si>
  <si>
    <t>Разваляне на същ. асфалтови настилки</t>
  </si>
  <si>
    <t>Почистване на същ. бетонова настилка</t>
  </si>
  <si>
    <t>Полагане на Бетон С30/35 за настилки</t>
  </si>
  <si>
    <t>Почистване и повдигане/понижаване на същ. дъждоприемна шахта</t>
  </si>
  <si>
    <t>Почистване и повдигане/понижаване на същ. ревизионна шахта</t>
  </si>
  <si>
    <t xml:space="preserve">                                                                                   Съставил:</t>
  </si>
  <si>
    <t>Неплътен асфалтобетон (биндер) за долен пласт на покритието</t>
  </si>
  <si>
    <t>Плътен асфалтобетон за горен пласт на покритието</t>
  </si>
  <si>
    <t>ПЪРВИ ЕТАП</t>
  </si>
  <si>
    <t>Полагане на арм. мрежа N8 с растер 20/20см</t>
  </si>
  <si>
    <t xml:space="preserve"> /инж. М. Дуков/</t>
  </si>
  <si>
    <t>6. Почистване и повдигане/понижаване на същ. дъждоприемна шахта</t>
  </si>
  <si>
    <t>7. Почистване и повдигане/понижаване на същ. ревизионна шахта</t>
  </si>
  <si>
    <t>Борд. 8/16/50 тип "градински" при ръб тротоарна настилка</t>
  </si>
  <si>
    <t>трошен камък с фракция 0-32</t>
  </si>
  <si>
    <t>4.Доставка и полагане на циментова замазка за тр. настилки</t>
  </si>
  <si>
    <t>Арм. мрежа N8 с растер 20/20см</t>
  </si>
  <si>
    <t>РЕХАБИЛИТАЦИЯ НА УЛИЦИ И ТРОТОАРИ В КВ."ЗАПАД" ГР. КРУМОВГРАД</t>
  </si>
  <si>
    <t>ЧАСТ ПЪТНА</t>
  </si>
  <si>
    <t>ЧАСТ ЕЛЕКТРИЧЕСКА</t>
  </si>
  <si>
    <t>Демонтажни дейности</t>
  </si>
  <si>
    <t>Демонтаж на улично осветително тяли</t>
  </si>
  <si>
    <t>бр.</t>
  </si>
  <si>
    <t>Демонтаж на фенери от паркови стълбове</t>
  </si>
  <si>
    <t>Демонтаж на стълб за улично осветление с обща височина 7.2 м</t>
  </si>
  <si>
    <t>Демонтаж на стълб за парково осветление с обща височина 3 м.</t>
  </si>
  <si>
    <t>Демонтаж на силова инсталация от стълб</t>
  </si>
  <si>
    <t>Демонтаж на клемна кутия</t>
  </si>
  <si>
    <t>Монтажни дейности</t>
  </si>
  <si>
    <t>Направа на изкоп за полагане на кабел 0,8/0,4 m</t>
  </si>
  <si>
    <r>
      <t>m</t>
    </r>
    <r>
      <rPr>
        <vertAlign val="superscript"/>
        <sz val="11"/>
        <rFont val="Arial"/>
        <family val="2"/>
        <charset val="204"/>
      </rPr>
      <t>3</t>
    </r>
  </si>
  <si>
    <t>Подложка от пресят пясък 10 см.</t>
  </si>
  <si>
    <t>Доставка на двуслойна гофрирана тръба Ф50 с гофриран външен слой и гладък вътрешен</t>
  </si>
  <si>
    <t>m</t>
  </si>
  <si>
    <t>Полагане на същата в изкоп</t>
  </si>
  <si>
    <r>
      <t>Доставка на силов кабел НН с PVC изолация и медни жила, тип СВТ 4х4 mm</t>
    </r>
    <r>
      <rPr>
        <vertAlign val="superscript"/>
        <sz val="11"/>
        <rFont val="Arial"/>
        <family val="2"/>
        <charset val="204"/>
      </rPr>
      <t>2</t>
    </r>
  </si>
  <si>
    <t>Изтегляне на същия в гофрирана PVC тръба Ф 50</t>
  </si>
  <si>
    <t>Доставка на стоманено тръбен стълбс обща височина 7,2 м, горещо поцинкован</t>
  </si>
  <si>
    <t>Монтаж на същия</t>
  </si>
  <si>
    <t>Монтаж на стоманено тръбен стълб с обща височина 3 м, горещо поцинкован</t>
  </si>
  <si>
    <t>Доставка на стоманен горещо поцинкован заземител от профилна стомана 63/63/6 mm с дължина 1,5 m, комплект  с поцинкована шина 40/4, с дължина 2 m</t>
  </si>
  <si>
    <t>Набиване на същия</t>
  </si>
  <si>
    <t xml:space="preserve">Доставка на сигнална полиамидна лента "Внимание кабел!" </t>
  </si>
  <si>
    <t>Полагане на същата</t>
  </si>
  <si>
    <t>Направа на обратна засипка</t>
  </si>
  <si>
    <r>
      <t>Доставка на клемна кутия за захранване на улично осветление за напрежение 400/230V, степен на защита IP44, комплект с клемен блок с редови винтови клеми за монтаж на жила до 10 mm</t>
    </r>
    <r>
      <rPr>
        <vertAlign val="superscript"/>
        <sz val="11"/>
        <rFont val="Arial"/>
        <family val="2"/>
        <charset val="204"/>
      </rPr>
      <t>2</t>
    </r>
    <r>
      <rPr>
        <sz val="11"/>
        <rFont val="Arial"/>
        <family val="2"/>
        <charset val="204"/>
      </rPr>
      <t>, компект с един брой Автоматичен прекъсвач, 1p, крива С, 2A</t>
    </r>
  </si>
  <si>
    <t>Монтаж на същата</t>
  </si>
  <si>
    <r>
      <t>Доставка на рогарка за стълб, единично рамо Ф60 с дължина 1м, горещопоцинкована с наклон 0</t>
    </r>
    <r>
      <rPr>
        <vertAlign val="superscript"/>
        <sz val="11"/>
        <rFont val="Arial"/>
        <family val="2"/>
        <charset val="204"/>
      </rPr>
      <t>о</t>
    </r>
  </si>
  <si>
    <r>
      <t>Доставка на LED осветително тяло 30W, 3600lm, IP65, Ra</t>
    </r>
    <r>
      <rPr>
        <sz val="11"/>
        <rFont val="Calibri"/>
        <family val="2"/>
        <charset val="204"/>
      </rPr>
      <t>≥</t>
    </r>
    <r>
      <rPr>
        <sz val="11"/>
        <rFont val="Arial"/>
        <family val="2"/>
        <charset val="204"/>
      </rPr>
      <t>70, Tцв.=4500К</t>
    </r>
  </si>
  <si>
    <t>Монтаж на същото</t>
  </si>
  <si>
    <r>
      <t>Направа на суха разделка на кабел СВТ 4х4 mm</t>
    </r>
    <r>
      <rPr>
        <vertAlign val="superscript"/>
        <sz val="11"/>
        <rFont val="Arial"/>
        <family val="2"/>
        <charset val="204"/>
      </rPr>
      <t>2</t>
    </r>
  </si>
  <si>
    <r>
      <t>Присъединяване на жило 4 mm</t>
    </r>
    <r>
      <rPr>
        <vertAlign val="superscript"/>
        <sz val="11"/>
        <rFont val="Arial"/>
        <family val="2"/>
        <charset val="204"/>
      </rPr>
      <t>2</t>
    </r>
    <r>
      <rPr>
        <sz val="11"/>
        <rFont val="Arial"/>
        <family val="2"/>
        <charset val="204"/>
      </rPr>
      <t xml:space="preserve"> към ел. съоръжение</t>
    </r>
  </si>
  <si>
    <r>
      <t>Доставка на силов кабел НН с PVC изолация и медни жила, тип СВТ 3х1.5 mm</t>
    </r>
    <r>
      <rPr>
        <vertAlign val="superscript"/>
        <sz val="11"/>
        <rFont val="Arial"/>
        <family val="2"/>
        <charset val="204"/>
      </rPr>
      <t>2</t>
    </r>
  </si>
  <si>
    <t>Изтегляне на същия в стълб за улично осветление и рогатка</t>
  </si>
  <si>
    <r>
      <t>Направа на суха разделка на кабел СВТ 3х1.5 mm</t>
    </r>
    <r>
      <rPr>
        <vertAlign val="superscript"/>
        <sz val="11"/>
        <rFont val="Arial"/>
        <family val="2"/>
        <charset val="204"/>
      </rPr>
      <t>2</t>
    </r>
  </si>
  <si>
    <r>
      <t>Присъединяване на жило 1.5 mm</t>
    </r>
    <r>
      <rPr>
        <vertAlign val="superscript"/>
        <sz val="11"/>
        <rFont val="Arial"/>
        <family val="2"/>
        <charset val="204"/>
      </rPr>
      <t>2</t>
    </r>
    <r>
      <rPr>
        <sz val="11"/>
        <rFont val="Arial"/>
        <family val="2"/>
        <charset val="204"/>
      </rPr>
      <t xml:space="preserve"> към ел. съоръжение</t>
    </r>
  </si>
  <si>
    <t>Боядисване на съществъващи стълбове с височина 6 m над терена</t>
  </si>
  <si>
    <t>Боядисване на съществъващи стълбове с височина 2,5 m над терена</t>
  </si>
  <si>
    <t>Пусково наладъчни работи</t>
  </si>
  <si>
    <t>Изперване на преходно съпротивление на заземител.</t>
  </si>
  <si>
    <t>ЧАСТ ОРГАНИЗАЦИЯ НА ДВИЖЕНИЕТО</t>
  </si>
  <si>
    <t>Хоризонтална маркировка</t>
  </si>
  <si>
    <t>Стандартни пътни знаци от светлоотразително фолио - II-ри типоразмер</t>
  </si>
  <si>
    <t>Стойки за стандартни пътни знаци</t>
  </si>
  <si>
    <t>ЧАСТ "ВРЕМЕННА ОРГАНИЗАЦИЯ И БЕЗОПАСНОСТ НА ДВИЖЕНИЕТО"</t>
  </si>
  <si>
    <t>Временна организация на движението</t>
  </si>
  <si>
    <t>Паркинг към Блок 7</t>
  </si>
  <si>
    <t>4. Полагане на арм. мрежа N8 с растер 20/20см</t>
  </si>
  <si>
    <t>Доставка и полагане на трошен камък с подбрана зърнометрия съгласно БДС EN 13242+A1/NA за основа с фракция 0-32</t>
  </si>
  <si>
    <t>Обработка на пукнатини по съществуващи асфалтови настилки, съгласно ТС 2014 на АПИ</t>
  </si>
  <si>
    <t>Доставка и полагане на нови бетонови бордюри 15/25/50 см съгласно БДС EN 1340</t>
  </si>
  <si>
    <t>Доставка и полагане на нови бетонови бордюри 8/16/50 см съгласно БДС EN 1340</t>
  </si>
  <si>
    <t>Бетон С12/15 за бордюри съгласно БДС EN 206-1/NA</t>
  </si>
  <si>
    <t>Доставка и полагане на нови тротоарни плочи съгласно БДС EN 1339, с размери и вид съгласувани с Възложителя</t>
  </si>
  <si>
    <t>Доставка и полагане на тактилни плочи за достъпна градска среда, съгласно БДС EN 1339</t>
  </si>
  <si>
    <t>Полагане на Бетон С30/35 за настилки, съгласно БДС EN 206-1/NA</t>
  </si>
  <si>
    <t>Неплътен асфалтобетон 0/16  за долен пласт на покритието тип АС16 биндер съгласно БДС EN 13108</t>
  </si>
  <si>
    <t>Плътен асфалтобетон тип А (АС 12,5 изн А) за горен пласт на покритието съгласно БДС EN 13108</t>
  </si>
  <si>
    <t>КОЛИЧЕСТВЕНА СМЕТКА ЗА ОБЕКТ: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</si>
</sst>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(&quot;$&quot;* #,##0.00_);_(&quot;$&quot;* \(#,##0.00\);_(&quot;$&quot;* &quot;-&quot;??_);_(@_)"/>
    <numFmt numFmtId="167" formatCode="#\+##0.00"/>
  </numFmts>
  <fonts count="31">
    <font>
      <sz val="10"/>
      <name val="Arial Cyr"/>
      <charset val="204"/>
    </font>
    <font>
      <sz val="10"/>
      <name val="Arial Cyr"/>
      <charset val="204"/>
    </font>
    <font>
      <sz val="10"/>
      <name val="AAAMisho"/>
      <family val="2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ok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b/>
      <sz val="13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10"/>
      <name val="Timok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1" fillId="0" borderId="0"/>
    <xf numFmtId="49" fontId="23" fillId="0" borderId="0"/>
    <xf numFmtId="0" fontId="9" fillId="0" borderId="0"/>
    <xf numFmtId="0" fontId="9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166" fontId="23" fillId="0" borderId="0" applyFont="0" applyFill="0" applyBorder="0" applyAlignment="0" applyProtection="0"/>
  </cellStyleXfs>
  <cellXfs count="412">
    <xf numFmtId="0" fontId="0" fillId="0" borderId="0" xfId="0"/>
    <xf numFmtId="0" fontId="7" fillId="0" borderId="0" xfId="5" applyFont="1" applyFill="1"/>
    <xf numFmtId="0" fontId="7" fillId="0" borderId="0" xfId="5" applyFont="1" applyFill="1" applyAlignment="1">
      <alignment horizontal="centerContinuous"/>
    </xf>
    <xf numFmtId="0" fontId="7" fillId="0" borderId="0" xfId="0" applyFont="1" applyFill="1"/>
    <xf numFmtId="0" fontId="7" fillId="0" borderId="0" xfId="5" applyFont="1" applyFill="1" applyAlignment="1">
      <alignment horizontal="center"/>
    </xf>
    <xf numFmtId="0" fontId="7" fillId="0" borderId="0" xfId="5" applyFont="1" applyFill="1" applyBorder="1"/>
    <xf numFmtId="0" fontId="7" fillId="0" borderId="0" xfId="5" applyFont="1" applyFill="1" applyAlignment="1">
      <alignment horizontal="center" wrapText="1"/>
    </xf>
    <xf numFmtId="0" fontId="15" fillId="0" borderId="0" xfId="10" applyFont="1" applyFill="1" applyAlignment="1">
      <alignment horizontal="centerContinuous"/>
    </xf>
    <xf numFmtId="0" fontId="11" fillId="0" borderId="0" xfId="10" applyFont="1" applyFill="1" applyAlignment="1">
      <alignment horizontal="centerContinuous"/>
    </xf>
    <xf numFmtId="0" fontId="14" fillId="0" borderId="0" xfId="7" applyFont="1" applyFill="1" applyAlignment="1">
      <alignment horizontal="centerContinuous"/>
    </xf>
    <xf numFmtId="0" fontId="10" fillId="0" borderId="0" xfId="7" applyFont="1" applyFill="1" applyAlignment="1">
      <alignment horizontal="centerContinuous"/>
    </xf>
    <xf numFmtId="0" fontId="10" fillId="0" borderId="1" xfId="7" applyFont="1" applyFill="1" applyBorder="1" applyAlignment="1">
      <alignment horizontal="center"/>
    </xf>
    <xf numFmtId="49" fontId="10" fillId="0" borderId="1" xfId="7" applyNumberFormat="1" applyFont="1" applyFill="1" applyBorder="1" applyAlignment="1">
      <alignment horizontal="left"/>
    </xf>
    <xf numFmtId="0" fontId="10" fillId="0" borderId="0" xfId="7" applyFont="1" applyFill="1" applyAlignment="1">
      <alignment horizontal="center"/>
    </xf>
    <xf numFmtId="0" fontId="10" fillId="0" borderId="0" xfId="7" applyFont="1" applyFill="1"/>
    <xf numFmtId="49" fontId="10" fillId="0" borderId="0" xfId="7" applyNumberFormat="1" applyFont="1" applyFill="1"/>
    <xf numFmtId="0" fontId="14" fillId="0" borderId="0" xfId="9" applyFont="1" applyFill="1" applyAlignment="1">
      <alignment horizontal="centerContinuous"/>
    </xf>
    <xf numFmtId="0" fontId="14" fillId="0" borderId="0" xfId="9" applyFont="1" applyFill="1" applyAlignment="1">
      <alignment horizontal="center"/>
    </xf>
    <xf numFmtId="0" fontId="10" fillId="0" borderId="1" xfId="9" applyFont="1" applyFill="1" applyBorder="1" applyAlignment="1">
      <alignment horizontal="center"/>
    </xf>
    <xf numFmtId="0" fontId="10" fillId="0" borderId="0" xfId="9" applyFont="1" applyFill="1" applyAlignment="1">
      <alignment horizontal="center"/>
    </xf>
    <xf numFmtId="49" fontId="10" fillId="0" borderId="0" xfId="9" applyNumberFormat="1" applyFont="1" applyFill="1"/>
    <xf numFmtId="0" fontId="15" fillId="0" borderId="0" xfId="11" applyFont="1" applyFill="1" applyAlignment="1">
      <alignment horizontal="centerContinuous"/>
    </xf>
    <xf numFmtId="0" fontId="14" fillId="0" borderId="0" xfId="8" applyFont="1" applyFill="1" applyAlignment="1">
      <alignment horizontal="centerContinuous"/>
    </xf>
    <xf numFmtId="0" fontId="14" fillId="0" borderId="0" xfId="8" applyFont="1" applyFill="1" applyAlignment="1">
      <alignment horizontal="center"/>
    </xf>
    <xf numFmtId="0" fontId="10" fillId="0" borderId="1" xfId="8" applyFont="1" applyFill="1" applyBorder="1" applyAlignment="1">
      <alignment horizontal="center"/>
    </xf>
    <xf numFmtId="49" fontId="10" fillId="0" borderId="1" xfId="8" applyNumberFormat="1" applyFont="1" applyFill="1" applyBorder="1" applyAlignment="1">
      <alignment horizontal="left"/>
    </xf>
    <xf numFmtId="0" fontId="10" fillId="0" borderId="0" xfId="8" applyFont="1" applyFill="1" applyAlignment="1">
      <alignment horizontal="center"/>
    </xf>
    <xf numFmtId="0" fontId="10" fillId="0" borderId="0" xfId="8" applyFont="1" applyFill="1"/>
    <xf numFmtId="49" fontId="10" fillId="0" borderId="0" xfId="8" applyNumberFormat="1" applyFont="1" applyFill="1"/>
    <xf numFmtId="0" fontId="16" fillId="0" borderId="0" xfId="10" applyFont="1" applyFill="1"/>
    <xf numFmtId="0" fontId="14" fillId="0" borderId="0" xfId="7" applyFont="1" applyFill="1"/>
    <xf numFmtId="0" fontId="10" fillId="0" borderId="0" xfId="3" applyFont="1" applyFill="1"/>
    <xf numFmtId="0" fontId="16" fillId="0" borderId="0" xfId="11" applyFont="1" applyFill="1"/>
    <xf numFmtId="0" fontId="14" fillId="0" borderId="0" xfId="8" applyFont="1" applyFill="1"/>
    <xf numFmtId="0" fontId="10" fillId="0" borderId="0" xfId="4" applyFont="1" applyFill="1"/>
    <xf numFmtId="0" fontId="16" fillId="0" borderId="0" xfId="12" applyFont="1" applyFill="1"/>
    <xf numFmtId="0" fontId="14" fillId="0" borderId="0" xfId="9" applyFont="1" applyFill="1"/>
    <xf numFmtId="0" fontId="10" fillId="0" borderId="0" xfId="9" applyFont="1" applyFill="1"/>
    <xf numFmtId="0" fontId="7" fillId="0" borderId="0" xfId="5" applyFont="1" applyFill="1" applyBorder="1" applyAlignment="1">
      <alignment horizontal="center" wrapText="1"/>
    </xf>
    <xf numFmtId="49" fontId="10" fillId="0" borderId="1" xfId="7" applyNumberFormat="1" applyFont="1" applyFill="1" applyBorder="1" applyAlignment="1">
      <alignment horizontal="left" wrapText="1"/>
    </xf>
    <xf numFmtId="2" fontId="7" fillId="0" borderId="0" xfId="5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" fontId="7" fillId="0" borderId="2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6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4" fillId="0" borderId="0" xfId="5" applyFont="1" applyFill="1"/>
    <xf numFmtId="2" fontId="4" fillId="0" borderId="0" xfId="5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/>
    </xf>
    <xf numFmtId="0" fontId="7" fillId="0" borderId="0" xfId="5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2" fontId="7" fillId="0" borderId="0" xfId="5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49" fontId="10" fillId="0" borderId="0" xfId="7" applyNumberFormat="1" applyFont="1" applyFill="1" applyAlignment="1">
      <alignment horizontal="center" vertical="center"/>
    </xf>
    <xf numFmtId="0" fontId="4" fillId="0" borderId="0" xfId="6" applyFont="1" applyFill="1"/>
    <xf numFmtId="1" fontId="8" fillId="0" borderId="0" xfId="5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5" applyFont="1" applyFill="1" applyBorder="1" applyAlignment="1">
      <alignment horizontal="left" vertical="center"/>
    </xf>
    <xf numFmtId="0" fontId="8" fillId="0" borderId="0" xfId="6" applyFont="1" applyFill="1"/>
    <xf numFmtId="2" fontId="4" fillId="0" borderId="0" xfId="6" applyNumberFormat="1" applyFont="1" applyFill="1" applyBorder="1" applyAlignment="1">
      <alignment horizontal="center" vertical="center"/>
    </xf>
    <xf numFmtId="2" fontId="8" fillId="0" borderId="0" xfId="6" applyNumberFormat="1" applyFont="1" applyFill="1" applyBorder="1" applyAlignment="1">
      <alignment horizontal="center" vertical="center"/>
    </xf>
    <xf numFmtId="1" fontId="4" fillId="0" borderId="0" xfId="6" applyNumberFormat="1" applyFont="1" applyFill="1" applyBorder="1" applyAlignment="1">
      <alignment horizontal="center" vertical="center"/>
    </xf>
    <xf numFmtId="1" fontId="8" fillId="0" borderId="0" xfId="6" applyNumberFormat="1" applyFont="1" applyFill="1" applyBorder="1" applyAlignment="1">
      <alignment horizontal="left" vertical="center"/>
    </xf>
    <xf numFmtId="2" fontId="8" fillId="0" borderId="0" xfId="0" applyNumberFormat="1" applyFont="1" applyFill="1" applyBorder="1"/>
    <xf numFmtId="0" fontId="17" fillId="0" borderId="0" xfId="6" applyFont="1" applyFill="1" applyAlignment="1">
      <alignment horizontal="center" vertical="center"/>
    </xf>
    <xf numFmtId="2" fontId="8" fillId="0" borderId="0" xfId="5" applyNumberFormat="1" applyFont="1" applyFill="1" applyBorder="1" applyAlignment="1">
      <alignment horizontal="center" vertical="center"/>
    </xf>
    <xf numFmtId="164" fontId="8" fillId="0" borderId="0" xfId="5" applyNumberFormat="1" applyFont="1" applyFill="1" applyBorder="1" applyAlignment="1">
      <alignment horizontal="center" vertical="center"/>
    </xf>
    <xf numFmtId="0" fontId="10" fillId="0" borderId="4" xfId="8" applyFont="1" applyFill="1" applyBorder="1" applyAlignment="1">
      <alignment horizontal="center"/>
    </xf>
    <xf numFmtId="49" fontId="10" fillId="0" borderId="1" xfId="8" applyNumberFormat="1" applyFont="1" applyFill="1" applyBorder="1" applyAlignment="1">
      <alignment horizontal="left" wrapText="1"/>
    </xf>
    <xf numFmtId="0" fontId="10" fillId="0" borderId="2" xfId="9" applyFont="1" applyFill="1" applyBorder="1" applyAlignment="1">
      <alignment horizontal="center"/>
    </xf>
    <xf numFmtId="0" fontId="12" fillId="0" borderId="5" xfId="9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8" fillId="0" borderId="0" xfId="6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5" applyFont="1" applyFill="1" applyAlignment="1"/>
    <xf numFmtId="0" fontId="8" fillId="0" borderId="0" xfId="6" applyFont="1" applyFill="1" applyAlignment="1">
      <alignment horizontal="left"/>
    </xf>
    <xf numFmtId="2" fontId="8" fillId="0" borderId="6" xfId="5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4" fillId="0" borderId="0" xfId="6" applyFont="1" applyFill="1" applyAlignment="1">
      <alignment horizontal="center" vertical="center"/>
    </xf>
    <xf numFmtId="0" fontId="2" fillId="0" borderId="0" xfId="6" applyFont="1" applyFill="1"/>
    <xf numFmtId="0" fontId="4" fillId="0" borderId="0" xfId="0" applyFont="1" applyFill="1" applyAlignment="1">
      <alignment horizontal="center" vertical="center"/>
    </xf>
    <xf numFmtId="0" fontId="8" fillId="0" borderId="7" xfId="0" applyFont="1" applyFill="1" applyBorder="1"/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11" fillId="0" borderId="10" xfId="7" applyFont="1" applyFill="1" applyBorder="1" applyAlignment="1">
      <alignment horizontal="center"/>
    </xf>
    <xf numFmtId="0" fontId="11" fillId="0" borderId="11" xfId="7" applyFont="1" applyFill="1" applyBorder="1" applyAlignment="1">
      <alignment horizontal="center"/>
    </xf>
    <xf numFmtId="0" fontId="11" fillId="0" borderId="12" xfId="7" applyFont="1" applyFill="1" applyBorder="1" applyAlignment="1">
      <alignment horizontal="center"/>
    </xf>
    <xf numFmtId="49" fontId="11" fillId="0" borderId="3" xfId="7" applyNumberFormat="1" applyFont="1" applyFill="1" applyBorder="1" applyAlignment="1">
      <alignment horizontal="right"/>
    </xf>
    <xf numFmtId="0" fontId="11" fillId="0" borderId="3" xfId="7" applyFont="1" applyFill="1" applyBorder="1" applyAlignment="1">
      <alignment horizontal="center"/>
    </xf>
    <xf numFmtId="0" fontId="11" fillId="0" borderId="10" xfId="8" applyFont="1" applyFill="1" applyBorder="1" applyAlignment="1">
      <alignment horizontal="center"/>
    </xf>
    <xf numFmtId="0" fontId="11" fillId="0" borderId="11" xfId="8" applyFont="1" applyFill="1" applyBorder="1" applyAlignment="1">
      <alignment horizontal="center"/>
    </xf>
    <xf numFmtId="0" fontId="11" fillId="0" borderId="12" xfId="8" applyFont="1" applyFill="1" applyBorder="1" applyAlignment="1">
      <alignment horizontal="center"/>
    </xf>
    <xf numFmtId="49" fontId="11" fillId="0" borderId="3" xfId="8" applyNumberFormat="1" applyFont="1" applyFill="1" applyBorder="1" applyAlignment="1">
      <alignment horizontal="right"/>
    </xf>
    <xf numFmtId="0" fontId="11" fillId="0" borderId="3" xfId="8" applyFont="1" applyFill="1" applyBorder="1" applyAlignment="1">
      <alignment horizontal="center"/>
    </xf>
    <xf numFmtId="0" fontId="11" fillId="0" borderId="13" xfId="9" applyFont="1" applyFill="1" applyBorder="1" applyAlignment="1">
      <alignment horizontal="center"/>
    </xf>
    <xf numFmtId="0" fontId="11" fillId="0" borderId="14" xfId="9" applyFont="1" applyFill="1" applyBorder="1" applyAlignment="1">
      <alignment horizontal="center"/>
    </xf>
    <xf numFmtId="0" fontId="11" fillId="0" borderId="8" xfId="9" applyFont="1" applyFill="1" applyBorder="1" applyAlignment="1">
      <alignment horizontal="center"/>
    </xf>
    <xf numFmtId="0" fontId="11" fillId="0" borderId="9" xfId="9" applyFont="1" applyFill="1" applyBorder="1" applyAlignment="1">
      <alignment horizontal="center"/>
    </xf>
    <xf numFmtId="49" fontId="10" fillId="0" borderId="15" xfId="9" applyNumberFormat="1" applyFont="1" applyFill="1" applyBorder="1" applyAlignment="1">
      <alignment horizontal="left"/>
    </xf>
    <xf numFmtId="49" fontId="10" fillId="0" borderId="16" xfId="9" applyNumberFormat="1" applyFont="1" applyFill="1" applyBorder="1" applyAlignment="1">
      <alignment horizontal="left"/>
    </xf>
    <xf numFmtId="49" fontId="8" fillId="0" borderId="17" xfId="9" applyNumberFormat="1" applyFont="1" applyFill="1" applyBorder="1" applyAlignment="1">
      <alignment horizontal="right"/>
    </xf>
    <xf numFmtId="0" fontId="11" fillId="0" borderId="3" xfId="9" applyFont="1" applyFill="1" applyBorder="1" applyAlignment="1">
      <alignment horizontal="center"/>
    </xf>
    <xf numFmtId="2" fontId="8" fillId="0" borderId="18" xfId="5" applyNumberFormat="1" applyFont="1" applyFill="1" applyBorder="1" applyAlignment="1">
      <alignment horizontal="center" vertical="center"/>
    </xf>
    <xf numFmtId="2" fontId="4" fillId="0" borderId="19" xfId="8" applyNumberFormat="1" applyFont="1" applyFill="1" applyBorder="1" applyAlignment="1">
      <alignment horizontal="center" vertical="center" wrapText="1"/>
    </xf>
    <xf numFmtId="2" fontId="4" fillId="0" borderId="19" xfId="8" applyNumberFormat="1" applyFont="1" applyFill="1" applyBorder="1" applyAlignment="1">
      <alignment horizontal="center" vertical="center"/>
    </xf>
    <xf numFmtId="2" fontId="8" fillId="0" borderId="20" xfId="8" applyNumberFormat="1" applyFont="1" applyFill="1" applyBorder="1" applyAlignment="1">
      <alignment horizontal="center" vertical="center"/>
    </xf>
    <xf numFmtId="2" fontId="4" fillId="0" borderId="19" xfId="9" applyNumberFormat="1" applyFont="1" applyFill="1" applyBorder="1" applyAlignment="1">
      <alignment horizontal="center"/>
    </xf>
    <xf numFmtId="2" fontId="8" fillId="0" borderId="20" xfId="9" applyNumberFormat="1" applyFont="1" applyFill="1" applyBorder="1" applyAlignment="1">
      <alignment horizontal="center"/>
    </xf>
    <xf numFmtId="2" fontId="4" fillId="0" borderId="19" xfId="7" applyNumberFormat="1" applyFont="1" applyFill="1" applyBorder="1" applyAlignment="1">
      <alignment horizontal="center" vertical="center"/>
    </xf>
    <xf numFmtId="2" fontId="4" fillId="0" borderId="19" xfId="7" applyNumberFormat="1" applyFont="1" applyFill="1" applyBorder="1" applyAlignment="1">
      <alignment horizontal="center" vertical="center" wrapText="1"/>
    </xf>
    <xf numFmtId="2" fontId="8" fillId="0" borderId="20" xfId="7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4" fillId="0" borderId="0" xfId="5" applyFont="1" applyFill="1" applyAlignment="1">
      <alignment horizontal="right" vertical="center"/>
    </xf>
    <xf numFmtId="0" fontId="8" fillId="0" borderId="0" xfId="0" applyFont="1" applyFill="1" applyBorder="1" applyAlignment="1">
      <alignment horizontal="center"/>
    </xf>
    <xf numFmtId="2" fontId="8" fillId="0" borderId="0" xfId="6" applyNumberFormat="1" applyFont="1" applyFill="1" applyBorder="1" applyAlignment="1">
      <alignment horizontal="center"/>
    </xf>
    <xf numFmtId="165" fontId="8" fillId="0" borderId="0" xfId="6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/>
    <xf numFmtId="0" fontId="8" fillId="0" borderId="0" xfId="5" applyFont="1" applyFill="1" applyBorder="1" applyAlignment="1">
      <alignment vertical="center"/>
    </xf>
    <xf numFmtId="0" fontId="8" fillId="0" borderId="0" xfId="0" applyFont="1" applyFill="1" applyBorder="1" applyAlignment="1">
      <alignment horizontal="center" wrapText="1"/>
    </xf>
    <xf numFmtId="4" fontId="8" fillId="0" borderId="0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1" xfId="6" applyFont="1" applyFill="1" applyBorder="1" applyAlignment="1">
      <alignment horizontal="center" vertical="center"/>
    </xf>
    <xf numFmtId="1" fontId="4" fillId="0" borderId="1" xfId="6" applyNumberFormat="1" applyFont="1" applyFill="1" applyBorder="1" applyAlignment="1">
      <alignment horizontal="center" vertical="center"/>
    </xf>
    <xf numFmtId="1" fontId="4" fillId="0" borderId="19" xfId="6" applyNumberFormat="1" applyFont="1" applyFill="1" applyBorder="1" applyAlignment="1">
      <alignment horizontal="center" vertical="center"/>
    </xf>
    <xf numFmtId="0" fontId="4" fillId="0" borderId="3" xfId="6" applyFont="1" applyFill="1" applyBorder="1" applyAlignment="1">
      <alignment horizontal="center" vertical="center"/>
    </xf>
    <xf numFmtId="1" fontId="4" fillId="0" borderId="3" xfId="6" applyNumberFormat="1" applyFont="1" applyFill="1" applyBorder="1" applyAlignment="1">
      <alignment horizontal="center" vertical="center"/>
    </xf>
    <xf numFmtId="1" fontId="4" fillId="0" borderId="20" xfId="6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/>
    </xf>
    <xf numFmtId="0" fontId="8" fillId="0" borderId="25" xfId="5" applyFont="1" applyFill="1" applyBorder="1" applyAlignment="1">
      <alignment vertical="center"/>
    </xf>
    <xf numFmtId="0" fontId="8" fillId="0" borderId="26" xfId="5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" fillId="0" borderId="23" xfId="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10" xfId="0" applyFont="1" applyFill="1" applyBorder="1"/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4" fillId="0" borderId="24" xfId="5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4" fillId="0" borderId="21" xfId="5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8" fillId="0" borderId="0" xfId="5" applyFont="1" applyFill="1" applyAlignment="1">
      <alignment vertical="center" wrapText="1"/>
    </xf>
    <xf numFmtId="0" fontId="7" fillId="0" borderId="27" xfId="0" applyFont="1" applyFill="1" applyBorder="1"/>
    <xf numFmtId="0" fontId="8" fillId="0" borderId="28" xfId="0" applyFont="1" applyFill="1" applyBorder="1" applyAlignment="1"/>
    <xf numFmtId="0" fontId="8" fillId="0" borderId="29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24" xfId="0" applyFont="1" applyFill="1" applyBorder="1"/>
    <xf numFmtId="3" fontId="8" fillId="0" borderId="11" xfId="0" applyNumberFormat="1" applyFont="1" applyFill="1" applyBorder="1" applyAlignment="1">
      <alignment horizontal="center"/>
    </xf>
    <xf numFmtId="3" fontId="8" fillId="0" borderId="12" xfId="0" applyNumberFormat="1" applyFont="1" applyFill="1" applyBorder="1" applyAlignment="1">
      <alignment horizontal="center"/>
    </xf>
    <xf numFmtId="3" fontId="8" fillId="0" borderId="19" xfId="0" applyNumberFormat="1" applyFont="1" applyFill="1" applyBorder="1" applyAlignment="1">
      <alignment horizontal="right" indent="1"/>
    </xf>
    <xf numFmtId="3" fontId="8" fillId="0" borderId="20" xfId="0" applyNumberFormat="1" applyFont="1" applyFill="1" applyBorder="1" applyAlignment="1">
      <alignment horizontal="right" indent="1"/>
    </xf>
    <xf numFmtId="2" fontId="8" fillId="0" borderId="10" xfId="5" applyNumberFormat="1" applyFont="1" applyFill="1" applyBorder="1" applyAlignment="1">
      <alignment horizontal="center" vertical="center"/>
    </xf>
    <xf numFmtId="2" fontId="8" fillId="0" borderId="11" xfId="5" applyNumberFormat="1" applyFont="1" applyFill="1" applyBorder="1" applyAlignment="1">
      <alignment horizontal="center" vertical="center"/>
    </xf>
    <xf numFmtId="0" fontId="7" fillId="0" borderId="30" xfId="0" applyFont="1" applyFill="1" applyBorder="1"/>
    <xf numFmtId="0" fontId="7" fillId="0" borderId="12" xfId="0" applyFont="1" applyFill="1" applyBorder="1"/>
    <xf numFmtId="0" fontId="7" fillId="0" borderId="0" xfId="0" applyFont="1" applyFill="1" applyBorder="1"/>
    <xf numFmtId="0" fontId="7" fillId="0" borderId="12" xfId="0" applyFont="1" applyFill="1" applyBorder="1" applyAlignment="1">
      <alignment wrapText="1"/>
    </xf>
    <xf numFmtId="0" fontId="20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7" fillId="0" borderId="0" xfId="5" applyFont="1" applyFill="1" applyAlignment="1">
      <alignment vertical="center"/>
    </xf>
    <xf numFmtId="3" fontId="8" fillId="0" borderId="5" xfId="0" applyNumberFormat="1" applyFont="1" applyFill="1" applyBorder="1" applyAlignment="1">
      <alignment horizontal="right" vertical="center" indent="1"/>
    </xf>
    <xf numFmtId="3" fontId="8" fillId="0" borderId="19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>
      <alignment wrapText="1"/>
    </xf>
    <xf numFmtId="0" fontId="4" fillId="0" borderId="0" xfId="5" applyFont="1" applyFill="1" applyAlignment="1"/>
    <xf numFmtId="0" fontId="6" fillId="0" borderId="0" xfId="0" applyFont="1" applyFill="1" applyAlignment="1">
      <alignment wrapText="1"/>
    </xf>
    <xf numFmtId="1" fontId="8" fillId="0" borderId="5" xfId="0" applyNumberFormat="1" applyFont="1" applyFill="1" applyBorder="1" applyAlignment="1">
      <alignment horizontal="center" vertical="center"/>
    </xf>
    <xf numFmtId="1" fontId="8" fillId="0" borderId="19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center" vertical="center"/>
    </xf>
    <xf numFmtId="49" fontId="10" fillId="0" borderId="2" xfId="7" applyNumberFormat="1" applyFont="1" applyFill="1" applyBorder="1" applyAlignment="1">
      <alignment horizontal="left"/>
    </xf>
    <xf numFmtId="0" fontId="10" fillId="0" borderId="2" xfId="7" applyFont="1" applyFill="1" applyBorder="1" applyAlignment="1">
      <alignment horizontal="center"/>
    </xf>
    <xf numFmtId="0" fontId="4" fillId="0" borderId="5" xfId="7" applyFont="1" applyFill="1" applyBorder="1" applyAlignment="1">
      <alignment horizontal="center" vertical="center"/>
    </xf>
    <xf numFmtId="0" fontId="24" fillId="0" borderId="10" xfId="7" applyFont="1" applyFill="1" applyBorder="1" applyAlignment="1">
      <alignment horizontal="center" vertical="center" wrapText="1"/>
    </xf>
    <xf numFmtId="0" fontId="24" fillId="0" borderId="11" xfId="7" applyFont="1" applyFill="1" applyBorder="1" applyAlignment="1">
      <alignment horizontal="center" vertical="center" wrapText="1"/>
    </xf>
    <xf numFmtId="0" fontId="24" fillId="0" borderId="12" xfId="7" applyFont="1" applyFill="1" applyBorder="1" applyAlignment="1">
      <alignment horizontal="center" vertical="center" wrapText="1"/>
    </xf>
    <xf numFmtId="0" fontId="24" fillId="0" borderId="24" xfId="7" applyFont="1" applyFill="1" applyBorder="1" applyAlignment="1">
      <alignment horizontal="center" vertical="center"/>
    </xf>
    <xf numFmtId="0" fontId="24" fillId="0" borderId="1" xfId="7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center" vertical="center"/>
    </xf>
    <xf numFmtId="49" fontId="10" fillId="0" borderId="4" xfId="8" applyNumberFormat="1" applyFont="1" applyFill="1" applyBorder="1" applyAlignment="1">
      <alignment horizontal="left"/>
    </xf>
    <xf numFmtId="2" fontId="4" fillId="0" borderId="31" xfId="8" applyNumberFormat="1" applyFont="1" applyFill="1" applyBorder="1" applyAlignment="1">
      <alignment horizontal="center" vertical="center"/>
    </xf>
    <xf numFmtId="0" fontId="10" fillId="0" borderId="2" xfId="8" applyFont="1" applyFill="1" applyBorder="1" applyAlignment="1">
      <alignment horizontal="left" vertical="center" wrapText="1"/>
    </xf>
    <xf numFmtId="0" fontId="10" fillId="0" borderId="2" xfId="8" applyFont="1" applyFill="1" applyBorder="1" applyAlignment="1">
      <alignment horizontal="center"/>
    </xf>
    <xf numFmtId="0" fontId="4" fillId="0" borderId="5" xfId="8" applyFont="1" applyFill="1" applyBorder="1" applyAlignment="1">
      <alignment horizontal="center" vertical="center"/>
    </xf>
    <xf numFmtId="49" fontId="11" fillId="0" borderId="32" xfId="8" applyNumberFormat="1" applyFont="1" applyFill="1" applyBorder="1" applyAlignment="1">
      <alignment horizontal="right"/>
    </xf>
    <xf numFmtId="0" fontId="11" fillId="0" borderId="32" xfId="8" applyFont="1" applyFill="1" applyBorder="1" applyAlignment="1">
      <alignment horizontal="center"/>
    </xf>
    <xf numFmtId="2" fontId="8" fillId="0" borderId="33" xfId="8" applyNumberFormat="1" applyFont="1" applyFill="1" applyBorder="1" applyAlignment="1">
      <alignment horizontal="center" vertical="center"/>
    </xf>
    <xf numFmtId="49" fontId="10" fillId="0" borderId="2" xfId="8" applyNumberFormat="1" applyFont="1" applyFill="1" applyBorder="1" applyAlignment="1">
      <alignment horizontal="left"/>
    </xf>
    <xf numFmtId="2" fontId="4" fillId="0" borderId="5" xfId="8" applyNumberFormat="1" applyFont="1" applyFill="1" applyBorder="1" applyAlignment="1">
      <alignment horizontal="center" vertical="center"/>
    </xf>
    <xf numFmtId="49" fontId="10" fillId="0" borderId="4" xfId="8" applyNumberFormat="1" applyFont="1" applyFill="1" applyBorder="1" applyAlignment="1">
      <alignment horizontal="left" wrapText="1"/>
    </xf>
    <xf numFmtId="49" fontId="10" fillId="0" borderId="2" xfId="8" applyNumberFormat="1" applyFont="1" applyFill="1" applyBorder="1" applyAlignment="1">
      <alignment horizontal="left" wrapText="1"/>
    </xf>
    <xf numFmtId="49" fontId="8" fillId="0" borderId="34" xfId="9" applyNumberFormat="1" applyFont="1" applyFill="1" applyBorder="1" applyAlignment="1">
      <alignment horizontal="right"/>
    </xf>
    <xf numFmtId="0" fontId="11" fillId="0" borderId="32" xfId="9" applyFont="1" applyFill="1" applyBorder="1" applyAlignment="1">
      <alignment horizontal="center"/>
    </xf>
    <xf numFmtId="2" fontId="8" fillId="0" borderId="33" xfId="9" applyNumberFormat="1" applyFont="1" applyFill="1" applyBorder="1" applyAlignment="1">
      <alignment horizontal="center"/>
    </xf>
    <xf numFmtId="0" fontId="10" fillId="0" borderId="4" xfId="9" applyFont="1" applyFill="1" applyBorder="1" applyAlignment="1">
      <alignment horizontal="center"/>
    </xf>
    <xf numFmtId="2" fontId="12" fillId="0" borderId="31" xfId="9" applyNumberFormat="1" applyFont="1" applyFill="1" applyBorder="1" applyAlignment="1">
      <alignment horizontal="center"/>
    </xf>
    <xf numFmtId="0" fontId="10" fillId="0" borderId="15" xfId="9" applyFont="1" applyFill="1" applyBorder="1" applyAlignment="1">
      <alignment horizontal="left" wrapText="1"/>
    </xf>
    <xf numFmtId="2" fontId="12" fillId="0" borderId="5" xfId="9" applyNumberFormat="1" applyFont="1" applyFill="1" applyBorder="1" applyAlignment="1">
      <alignment horizontal="center"/>
    </xf>
    <xf numFmtId="49" fontId="10" fillId="0" borderId="35" xfId="9" applyNumberFormat="1" applyFont="1" applyFill="1" applyBorder="1" applyAlignment="1">
      <alignment horizontal="left"/>
    </xf>
    <xf numFmtId="0" fontId="10" fillId="0" borderId="1" xfId="9" applyFont="1" applyFill="1" applyBorder="1" applyAlignment="1">
      <alignment horizontal="left" wrapText="1"/>
    </xf>
    <xf numFmtId="49" fontId="10" fillId="0" borderId="1" xfId="9" applyNumberFormat="1" applyFont="1" applyFill="1" applyBorder="1" applyAlignment="1">
      <alignment horizontal="left" wrapText="1"/>
    </xf>
    <xf numFmtId="49" fontId="10" fillId="0" borderId="3" xfId="9" applyNumberFormat="1" applyFont="1" applyFill="1" applyBorder="1" applyAlignment="1">
      <alignment horizontal="left" wrapText="1"/>
    </xf>
    <xf numFmtId="0" fontId="24" fillId="0" borderId="3" xfId="7" applyFont="1" applyFill="1" applyBorder="1" applyAlignment="1">
      <alignment horizontal="center" vertical="center"/>
    </xf>
    <xf numFmtId="0" fontId="8" fillId="0" borderId="0" xfId="5" applyFont="1" applyFill="1" applyAlignment="1">
      <alignment horizontal="center" vertical="center" wrapText="1"/>
    </xf>
    <xf numFmtId="0" fontId="4" fillId="0" borderId="0" xfId="5" applyFont="1" applyFill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8" fillId="0" borderId="52" xfId="5" applyFont="1" applyFill="1" applyBorder="1" applyAlignment="1">
      <alignment horizontal="left" vertical="center" wrapText="1"/>
    </xf>
    <xf numFmtId="0" fontId="8" fillId="0" borderId="0" xfId="5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5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3" fontId="8" fillId="0" borderId="11" xfId="0" applyNumberFormat="1" applyFont="1" applyFill="1" applyBorder="1" applyAlignment="1">
      <alignment horizontal="right"/>
    </xf>
    <xf numFmtId="0" fontId="4" fillId="0" borderId="0" xfId="5" applyFont="1" applyFill="1" applyAlignment="1">
      <alignment horizontal="right"/>
    </xf>
    <xf numFmtId="1" fontId="4" fillId="0" borderId="1" xfId="0" applyNumberFormat="1" applyFont="1" applyFill="1" applyBorder="1" applyAlignment="1">
      <alignment horizontal="right" indent="2"/>
    </xf>
    <xf numFmtId="1" fontId="4" fillId="0" borderId="1" xfId="0" applyNumberFormat="1" applyFont="1" applyFill="1" applyBorder="1" applyAlignment="1">
      <alignment horizontal="right" indent="3"/>
    </xf>
    <xf numFmtId="1" fontId="4" fillId="0" borderId="3" xfId="0" applyNumberFormat="1" applyFont="1" applyFill="1" applyBorder="1" applyAlignment="1">
      <alignment horizontal="right" indent="3"/>
    </xf>
    <xf numFmtId="3" fontId="8" fillId="0" borderId="11" xfId="0" applyNumberFormat="1" applyFont="1" applyFill="1" applyBorder="1" applyAlignment="1">
      <alignment horizontal="right" indent="2"/>
    </xf>
    <xf numFmtId="3" fontId="8" fillId="0" borderId="11" xfId="0" applyNumberFormat="1" applyFont="1" applyFill="1" applyBorder="1" applyAlignment="1">
      <alignment horizontal="right" indent="3"/>
    </xf>
    <xf numFmtId="0" fontId="4" fillId="0" borderId="23" xfId="0" applyFont="1" applyFill="1" applyBorder="1" applyAlignment="1">
      <alignment horizontal="center"/>
    </xf>
    <xf numFmtId="1" fontId="8" fillId="0" borderId="33" xfId="0" applyNumberFormat="1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4" fillId="0" borderId="24" xfId="6" applyFont="1" applyFill="1" applyBorder="1" applyAlignment="1">
      <alignment wrapText="1"/>
    </xf>
    <xf numFmtId="164" fontId="4" fillId="0" borderId="1" xfId="6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4" fillId="0" borderId="21" xfId="6" applyFont="1" applyFill="1" applyBorder="1" applyAlignment="1">
      <alignment wrapText="1"/>
    </xf>
    <xf numFmtId="164" fontId="4" fillId="0" borderId="3" xfId="6" applyNumberFormat="1" applyFont="1" applyFill="1" applyBorder="1" applyAlignment="1">
      <alignment horizontal="center" vertical="center"/>
    </xf>
    <xf numFmtId="0" fontId="8" fillId="0" borderId="10" xfId="6" applyFont="1" applyFill="1" applyBorder="1" applyAlignment="1">
      <alignment horizontal="left" vertical="center"/>
    </xf>
    <xf numFmtId="1" fontId="8" fillId="0" borderId="11" xfId="6" applyNumberFormat="1" applyFont="1" applyFill="1" applyBorder="1" applyAlignment="1">
      <alignment horizontal="center"/>
    </xf>
    <xf numFmtId="1" fontId="8" fillId="0" borderId="12" xfId="6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23" xfId="5" applyFont="1" applyFill="1" applyBorder="1" applyAlignment="1">
      <alignment horizontal="left" vertical="center" wrapText="1"/>
    </xf>
    <xf numFmtId="0" fontId="4" fillId="0" borderId="2" xfId="5" applyFont="1" applyFill="1" applyBorder="1" applyAlignment="1">
      <alignment horizontal="center" vertical="center" wrapText="1"/>
    </xf>
    <xf numFmtId="164" fontId="4" fillId="0" borderId="2" xfId="5" applyNumberFormat="1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21" xfId="5" applyFont="1" applyFill="1" applyBorder="1" applyAlignment="1">
      <alignment horizontal="left" vertical="center" wrapText="1"/>
    </xf>
    <xf numFmtId="0" fontId="4" fillId="0" borderId="3" xfId="5" applyFont="1" applyFill="1" applyBorder="1" applyAlignment="1">
      <alignment horizontal="center" vertical="center" wrapText="1"/>
    </xf>
    <xf numFmtId="0" fontId="4" fillId="0" borderId="20" xfId="5" applyFont="1" applyFill="1" applyBorder="1" applyAlignment="1">
      <alignment horizontal="center" vertical="center" wrapText="1"/>
    </xf>
    <xf numFmtId="2" fontId="8" fillId="0" borderId="12" xfId="5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49" fontId="10" fillId="0" borderId="1" xfId="8" applyNumberFormat="1" applyFont="1" applyFill="1" applyBorder="1" applyAlignment="1">
      <alignment horizontal="left" vertical="top" wrapText="1"/>
    </xf>
    <xf numFmtId="2" fontId="24" fillId="0" borderId="1" xfId="7" applyNumberFormat="1" applyFont="1" applyFill="1" applyBorder="1" applyAlignment="1">
      <alignment horizontal="right" vertical="center" indent="1"/>
    </xf>
    <xf numFmtId="2" fontId="24" fillId="0" borderId="3" xfId="7" applyNumberFormat="1" applyFont="1" applyFill="1" applyBorder="1" applyAlignment="1">
      <alignment horizontal="right" vertical="center" indent="1"/>
    </xf>
    <xf numFmtId="0" fontId="24" fillId="0" borderId="0" xfId="7" applyFont="1" applyFill="1" applyBorder="1" applyAlignment="1">
      <alignment horizontal="center" vertical="center"/>
    </xf>
    <xf numFmtId="49" fontId="10" fillId="0" borderId="0" xfId="9" applyNumberFormat="1" applyFont="1" applyFill="1" applyBorder="1" applyAlignment="1">
      <alignment horizontal="left" wrapText="1"/>
    </xf>
    <xf numFmtId="2" fontId="24" fillId="0" borderId="0" xfId="7" applyNumberFormat="1" applyFont="1" applyFill="1" applyBorder="1" applyAlignment="1">
      <alignment horizontal="center" vertical="center"/>
    </xf>
    <xf numFmtId="2" fontId="24" fillId="0" borderId="0" xfId="7" applyNumberFormat="1" applyFont="1" applyFill="1" applyBorder="1" applyAlignment="1">
      <alignment horizontal="right" vertical="center" indent="1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0" fontId="24" fillId="0" borderId="21" xfId="7" applyFont="1" applyFill="1" applyBorder="1" applyAlignment="1">
      <alignment horizontal="center" vertical="center"/>
    </xf>
    <xf numFmtId="49" fontId="10" fillId="0" borderId="3" xfId="8" applyNumberFormat="1" applyFont="1" applyFill="1" applyBorder="1" applyAlignment="1">
      <alignment horizontal="left" wrapText="1"/>
    </xf>
    <xf numFmtId="4" fontId="24" fillId="0" borderId="19" xfId="7" applyNumberFormat="1" applyFont="1" applyFill="1" applyBorder="1" applyAlignment="1">
      <alignment horizontal="right" vertical="center" wrapText="1" indent="1"/>
    </xf>
    <xf numFmtId="4" fontId="24" fillId="0" borderId="20" xfId="7" applyNumberFormat="1" applyFont="1" applyFill="1" applyBorder="1" applyAlignment="1">
      <alignment horizontal="right" vertical="center" wrapText="1" indent="1"/>
    </xf>
    <xf numFmtId="4" fontId="24" fillId="0" borderId="19" xfId="7" applyNumberFormat="1" applyFont="1" applyFill="1" applyBorder="1" applyAlignment="1">
      <alignment horizontal="right" vertical="center" indent="1"/>
    </xf>
    <xf numFmtId="4" fontId="24" fillId="0" borderId="20" xfId="7" applyNumberFormat="1" applyFont="1" applyFill="1" applyBorder="1" applyAlignment="1">
      <alignment horizontal="right" vertical="center" indent="1"/>
    </xf>
    <xf numFmtId="2" fontId="24" fillId="0" borderId="1" xfId="7" applyNumberFormat="1" applyFont="1" applyFill="1" applyBorder="1" applyAlignment="1">
      <alignment horizontal="right" vertical="center" wrapText="1" indent="1"/>
    </xf>
    <xf numFmtId="2" fontId="24" fillId="0" borderId="3" xfId="7" applyNumberFormat="1" applyFont="1" applyFill="1" applyBorder="1" applyAlignment="1">
      <alignment horizontal="right" vertical="center" wrapText="1" indent="1"/>
    </xf>
    <xf numFmtId="0" fontId="8" fillId="0" borderId="0" xfId="5" applyFont="1" applyFill="1" applyAlignment="1">
      <alignment wrapText="1"/>
    </xf>
    <xf numFmtId="0" fontId="4" fillId="0" borderId="0" xfId="5" applyFont="1" applyFill="1" applyAlignment="1">
      <alignment wrapText="1"/>
    </xf>
    <xf numFmtId="0" fontId="0" fillId="0" borderId="0" xfId="0" applyFill="1" applyAlignment="1">
      <alignment wrapText="1"/>
    </xf>
    <xf numFmtId="4" fontId="24" fillId="0" borderId="0" xfId="7" applyNumberFormat="1" applyFont="1" applyFill="1" applyBorder="1" applyAlignment="1">
      <alignment horizontal="right" vertical="center" indent="1"/>
    </xf>
    <xf numFmtId="49" fontId="10" fillId="0" borderId="1" xfId="7" applyNumberFormat="1" applyFont="1" applyFill="1" applyBorder="1" applyAlignment="1">
      <alignment horizontal="left" vertical="center" wrapText="1"/>
    </xf>
    <xf numFmtId="49" fontId="10" fillId="0" borderId="0" xfId="8" applyNumberFormat="1" applyFont="1" applyFill="1" applyBorder="1" applyAlignment="1">
      <alignment horizontal="left" wrapText="1"/>
    </xf>
    <xf numFmtId="2" fontId="24" fillId="0" borderId="0" xfId="7" applyNumberFormat="1" applyFont="1" applyFill="1" applyBorder="1" applyAlignment="1">
      <alignment horizontal="right" vertical="center" wrapText="1" indent="1"/>
    </xf>
    <xf numFmtId="4" fontId="24" fillId="0" borderId="0" xfId="7" applyNumberFormat="1" applyFont="1" applyFill="1" applyBorder="1" applyAlignment="1">
      <alignment horizontal="right" vertical="center" wrapText="1" indent="1"/>
    </xf>
    <xf numFmtId="167" fontId="10" fillId="0" borderId="1" xfId="14" applyNumberFormat="1" applyFont="1" applyBorder="1" applyAlignment="1">
      <alignment horizontal="left" vertical="center" wrapText="1"/>
    </xf>
    <xf numFmtId="0" fontId="24" fillId="0" borderId="4" xfId="7" applyFont="1" applyFill="1" applyBorder="1" applyAlignment="1">
      <alignment horizontal="center" vertical="center"/>
    </xf>
    <xf numFmtId="167" fontId="10" fillId="0" borderId="4" xfId="14" applyNumberFormat="1" applyFont="1" applyBorder="1" applyAlignment="1">
      <alignment horizontal="left" vertical="center" wrapText="1"/>
    </xf>
    <xf numFmtId="2" fontId="24" fillId="0" borderId="4" xfId="7" applyNumberFormat="1" applyFont="1" applyFill="1" applyBorder="1" applyAlignment="1">
      <alignment horizontal="right" vertical="center" indent="1"/>
    </xf>
    <xf numFmtId="1" fontId="24" fillId="0" borderId="11" xfId="7" applyNumberFormat="1" applyFont="1" applyFill="1" applyBorder="1" applyAlignment="1">
      <alignment horizontal="center" vertical="center" wrapText="1"/>
    </xf>
    <xf numFmtId="0" fontId="24" fillId="0" borderId="58" xfId="7" applyFont="1" applyFill="1" applyBorder="1" applyAlignment="1">
      <alignment horizontal="center" vertical="center"/>
    </xf>
    <xf numFmtId="4" fontId="24" fillId="0" borderId="31" xfId="7" applyNumberFormat="1" applyFont="1" applyFill="1" applyBorder="1" applyAlignment="1">
      <alignment horizontal="right" vertical="center" wrapText="1" indent="1"/>
    </xf>
    <xf numFmtId="167" fontId="10" fillId="0" borderId="3" xfId="14" applyNumberFormat="1" applyFont="1" applyBorder="1" applyAlignment="1">
      <alignment horizontal="left" vertical="center" wrapText="1"/>
    </xf>
    <xf numFmtId="0" fontId="24" fillId="0" borderId="6" xfId="7" applyFont="1" applyFill="1" applyBorder="1" applyAlignment="1">
      <alignment horizontal="center" vertical="center"/>
    </xf>
    <xf numFmtId="167" fontId="10" fillId="0" borderId="18" xfId="14" applyNumberFormat="1" applyFont="1" applyBorder="1" applyAlignment="1">
      <alignment horizontal="left" vertical="center" wrapText="1"/>
    </xf>
    <xf numFmtId="0" fontId="24" fillId="0" borderId="18" xfId="7" applyFont="1" applyFill="1" applyBorder="1" applyAlignment="1">
      <alignment horizontal="center" vertical="center"/>
    </xf>
    <xf numFmtId="1" fontId="24" fillId="0" borderId="18" xfId="7" applyNumberFormat="1" applyFont="1" applyFill="1" applyBorder="1" applyAlignment="1">
      <alignment horizontal="right" vertical="center" indent="2"/>
    </xf>
    <xf numFmtId="2" fontId="24" fillId="0" borderId="18" xfId="7" applyNumberFormat="1" applyFont="1" applyFill="1" applyBorder="1" applyAlignment="1">
      <alignment horizontal="right" vertical="center" indent="1"/>
    </xf>
    <xf numFmtId="165" fontId="24" fillId="0" borderId="22" xfId="7" applyNumberFormat="1" applyFont="1" applyFill="1" applyBorder="1" applyAlignment="1">
      <alignment horizontal="right" vertical="center" indent="2"/>
    </xf>
    <xf numFmtId="2" fontId="4" fillId="0" borderId="3" xfId="5" applyNumberFormat="1" applyFont="1" applyFill="1" applyBorder="1" applyAlignment="1">
      <alignment horizontal="center" vertical="center" wrapText="1"/>
    </xf>
    <xf numFmtId="0" fontId="10" fillId="0" borderId="3" xfId="8" applyFont="1" applyFill="1" applyBorder="1" applyAlignment="1">
      <alignment horizontal="center"/>
    </xf>
    <xf numFmtId="0" fontId="10" fillId="0" borderId="1" xfId="8" applyFont="1" applyFill="1" applyBorder="1" applyAlignment="1">
      <alignment horizontal="left" vertical="top" wrapText="1"/>
    </xf>
    <xf numFmtId="49" fontId="10" fillId="0" borderId="1" xfId="8" applyNumberFormat="1" applyFont="1" applyFill="1" applyBorder="1" applyAlignment="1">
      <alignment horizontal="left" vertical="top"/>
    </xf>
    <xf numFmtId="0" fontId="25" fillId="3" borderId="10" xfId="7" applyFont="1" applyFill="1" applyBorder="1" applyAlignment="1">
      <alignment horizontal="center" vertical="center" wrapText="1"/>
    </xf>
    <xf numFmtId="0" fontId="25" fillId="3" borderId="11" xfId="7" applyFont="1" applyFill="1" applyBorder="1" applyAlignment="1">
      <alignment horizontal="center" vertical="center" wrapText="1"/>
    </xf>
    <xf numFmtId="0" fontId="25" fillId="3" borderId="12" xfId="7" applyFont="1" applyFill="1" applyBorder="1" applyAlignment="1">
      <alignment horizontal="center" vertical="center" wrapText="1"/>
    </xf>
    <xf numFmtId="0" fontId="24" fillId="0" borderId="58" xfId="7" applyFont="1" applyFill="1" applyBorder="1" applyAlignment="1">
      <alignment horizontal="center" wrapText="1"/>
    </xf>
    <xf numFmtId="0" fontId="24" fillId="0" borderId="4" xfId="7" applyFont="1" applyFill="1" applyBorder="1" applyAlignment="1">
      <alignment horizontal="center" wrapText="1"/>
    </xf>
    <xf numFmtId="0" fontId="24" fillId="0" borderId="31" xfId="7" applyFont="1" applyFill="1" applyBorder="1" applyAlignment="1">
      <alignment horizontal="center" wrapText="1"/>
    </xf>
    <xf numFmtId="0" fontId="24" fillId="0" borderId="24" xfId="7" applyFont="1" applyFill="1" applyBorder="1" applyAlignment="1">
      <alignment horizontal="center" wrapText="1"/>
    </xf>
    <xf numFmtId="0" fontId="24" fillId="0" borderId="1" xfId="7" applyFont="1" applyFill="1" applyBorder="1" applyAlignment="1">
      <alignment horizontal="center" wrapText="1"/>
    </xf>
    <xf numFmtId="0" fontId="24" fillId="0" borderId="19" xfId="7" applyFont="1" applyFill="1" applyBorder="1" applyAlignment="1">
      <alignment horizontal="center" wrapText="1"/>
    </xf>
    <xf numFmtId="0" fontId="25" fillId="0" borderId="23" xfId="10" applyFont="1" applyFill="1" applyBorder="1" applyAlignment="1">
      <alignment horizontal="center"/>
    </xf>
    <xf numFmtId="0" fontId="25" fillId="0" borderId="2" xfId="10" applyFont="1" applyFill="1" applyBorder="1" applyAlignment="1">
      <alignment horizontal="center"/>
    </xf>
    <xf numFmtId="0" fontId="25" fillId="0" borderId="5" xfId="10" applyFont="1" applyFill="1" applyBorder="1" applyAlignment="1">
      <alignment horizontal="center"/>
    </xf>
    <xf numFmtId="0" fontId="25" fillId="4" borderId="21" xfId="7" applyFont="1" applyFill="1" applyBorder="1" applyAlignment="1">
      <alignment horizontal="center" vertical="center" wrapText="1"/>
    </xf>
    <xf numFmtId="0" fontId="25" fillId="4" borderId="3" xfId="7" applyFont="1" applyFill="1" applyBorder="1" applyAlignment="1">
      <alignment horizontal="center" vertical="center" wrapText="1"/>
    </xf>
    <xf numFmtId="0" fontId="25" fillId="4" borderId="20" xfId="7" applyFont="1" applyFill="1" applyBorder="1" applyAlignment="1">
      <alignment horizontal="center" vertical="center" wrapText="1"/>
    </xf>
    <xf numFmtId="0" fontId="26" fillId="0" borderId="24" xfId="10" applyFont="1" applyFill="1" applyBorder="1" applyAlignment="1">
      <alignment horizontal="center" vertical="center"/>
    </xf>
    <xf numFmtId="0" fontId="26" fillId="0" borderId="1" xfId="10" applyFont="1" applyFill="1" applyBorder="1" applyAlignment="1">
      <alignment horizontal="center" vertical="center"/>
    </xf>
    <xf numFmtId="0" fontId="26" fillId="0" borderId="19" xfId="10" applyFont="1" applyFill="1" applyBorder="1" applyAlignment="1">
      <alignment horizontal="center" vertical="center"/>
    </xf>
    <xf numFmtId="0" fontId="25" fillId="3" borderId="25" xfId="7" applyFont="1" applyFill="1" applyBorder="1" applyAlignment="1">
      <alignment horizontal="center" vertical="center" wrapText="1"/>
    </xf>
    <xf numFmtId="0" fontId="25" fillId="3" borderId="26" xfId="7" applyFont="1" applyFill="1" applyBorder="1" applyAlignment="1">
      <alignment horizontal="center" vertical="center" wrapText="1"/>
    </xf>
    <xf numFmtId="0" fontId="25" fillId="3" borderId="30" xfId="7" applyFont="1" applyFill="1" applyBorder="1" applyAlignment="1">
      <alignment horizontal="center" vertical="center" wrapText="1"/>
    </xf>
    <xf numFmtId="0" fontId="22" fillId="0" borderId="0" xfId="7" applyFont="1" applyFill="1" applyBorder="1" applyAlignment="1">
      <alignment horizontal="center" vertical="center"/>
    </xf>
    <xf numFmtId="0" fontId="4" fillId="0" borderId="0" xfId="6" applyFont="1" applyFill="1" applyAlignment="1">
      <alignment horizontal="right" vertical="center"/>
    </xf>
    <xf numFmtId="0" fontId="11" fillId="0" borderId="0" xfId="7" applyFont="1" applyFill="1" applyAlignment="1">
      <alignment horizontal="left"/>
    </xf>
    <xf numFmtId="0" fontId="10" fillId="0" borderId="0" xfId="7" applyFont="1" applyFill="1" applyAlignment="1">
      <alignment horizontal="left"/>
    </xf>
    <xf numFmtId="0" fontId="11" fillId="0" borderId="7" xfId="7" applyFont="1" applyFill="1" applyBorder="1" applyAlignment="1">
      <alignment horizontal="center" vertical="center"/>
    </xf>
    <xf numFmtId="0" fontId="11" fillId="0" borderId="37" xfId="7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horizontal="center" vertical="center"/>
    </xf>
    <xf numFmtId="0" fontId="11" fillId="0" borderId="38" xfId="7" applyFont="1" applyFill="1" applyBorder="1" applyAlignment="1">
      <alignment horizontal="center" vertical="center"/>
    </xf>
    <xf numFmtId="0" fontId="11" fillId="0" borderId="38" xfId="8" applyFont="1" applyFill="1" applyBorder="1" applyAlignment="1">
      <alignment horizontal="center" vertical="center"/>
    </xf>
    <xf numFmtId="0" fontId="11" fillId="0" borderId="37" xfId="8" applyFont="1" applyFill="1" applyBorder="1" applyAlignment="1">
      <alignment horizontal="center" vertical="center"/>
    </xf>
    <xf numFmtId="0" fontId="11" fillId="0" borderId="6" xfId="8" applyFont="1" applyFill="1" applyBorder="1" applyAlignment="1">
      <alignment horizontal="center" vertical="center"/>
    </xf>
    <xf numFmtId="0" fontId="11" fillId="0" borderId="7" xfId="8" applyFont="1" applyFill="1" applyBorder="1" applyAlignment="1">
      <alignment horizontal="center" vertical="center"/>
    </xf>
    <xf numFmtId="0" fontId="11" fillId="0" borderId="39" xfId="8" applyFont="1" applyFill="1" applyBorder="1" applyAlignment="1">
      <alignment horizontal="center" vertical="center"/>
    </xf>
    <xf numFmtId="0" fontId="11" fillId="0" borderId="40" xfId="8" applyFont="1" applyFill="1" applyBorder="1" applyAlignment="1">
      <alignment horizontal="center" vertical="center"/>
    </xf>
    <xf numFmtId="0" fontId="11" fillId="0" borderId="41" xfId="8" applyFont="1" applyFill="1" applyBorder="1" applyAlignment="1">
      <alignment horizontal="center" vertical="center"/>
    </xf>
    <xf numFmtId="0" fontId="11" fillId="0" borderId="42" xfId="8" applyFont="1" applyFill="1" applyBorder="1" applyAlignment="1">
      <alignment horizontal="center" vertical="center"/>
    </xf>
    <xf numFmtId="0" fontId="11" fillId="0" borderId="43" xfId="8" applyFont="1" applyFill="1" applyBorder="1" applyAlignment="1">
      <alignment horizontal="center" vertical="center"/>
    </xf>
    <xf numFmtId="0" fontId="11" fillId="0" borderId="44" xfId="9" applyFont="1" applyFill="1" applyBorder="1" applyAlignment="1">
      <alignment horizontal="center" vertical="center"/>
    </xf>
    <xf numFmtId="0" fontId="11" fillId="0" borderId="45" xfId="9" applyFont="1" applyFill="1" applyBorder="1" applyAlignment="1">
      <alignment horizontal="center" vertical="center"/>
    </xf>
    <xf numFmtId="0" fontId="11" fillId="0" borderId="46" xfId="9" applyFont="1" applyFill="1" applyBorder="1" applyAlignment="1">
      <alignment horizontal="center" vertical="center"/>
    </xf>
    <xf numFmtId="0" fontId="15" fillId="0" borderId="0" xfId="12" applyFont="1" applyFill="1" applyAlignment="1">
      <alignment horizontal="center"/>
    </xf>
    <xf numFmtId="0" fontId="11" fillId="0" borderId="47" xfId="9" applyFont="1" applyFill="1" applyBorder="1" applyAlignment="1">
      <alignment horizontal="center" vertical="center"/>
    </xf>
    <xf numFmtId="0" fontId="11" fillId="0" borderId="48" xfId="9" applyFont="1" applyFill="1" applyBorder="1" applyAlignment="1">
      <alignment horizontal="center" vertical="center"/>
    </xf>
    <xf numFmtId="0" fontId="11" fillId="0" borderId="13" xfId="9" applyFont="1" applyFill="1" applyBorder="1" applyAlignment="1">
      <alignment horizontal="center" vertical="center"/>
    </xf>
    <xf numFmtId="0" fontId="11" fillId="0" borderId="49" xfId="9" applyFont="1" applyFill="1" applyBorder="1" applyAlignment="1">
      <alignment horizontal="center" vertical="center"/>
    </xf>
    <xf numFmtId="0" fontId="11" fillId="0" borderId="50" xfId="9" applyFont="1" applyFill="1" applyBorder="1" applyAlignment="1">
      <alignment horizontal="center" vertical="center"/>
    </xf>
    <xf numFmtId="0" fontId="4" fillId="0" borderId="0" xfId="6" applyFont="1" applyFill="1" applyAlignment="1">
      <alignment horizontal="center" vertical="center"/>
    </xf>
    <xf numFmtId="0" fontId="8" fillId="0" borderId="25" xfId="0" applyFont="1" applyFill="1" applyBorder="1" applyAlignment="1">
      <alignment horizontal="left" vertical="center" wrapText="1"/>
    </xf>
    <xf numFmtId="0" fontId="8" fillId="0" borderId="57" xfId="0" applyFont="1" applyFill="1" applyBorder="1" applyAlignment="1">
      <alignment horizontal="left" vertical="center" wrapText="1"/>
    </xf>
    <xf numFmtId="0" fontId="8" fillId="0" borderId="0" xfId="5" applyFont="1" applyFill="1" applyAlignment="1">
      <alignment horizontal="center" vertical="center" wrapText="1"/>
    </xf>
    <xf numFmtId="0" fontId="4" fillId="0" borderId="0" xfId="5" applyFont="1" applyFill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8" fillId="0" borderId="25" xfId="5" applyFont="1" applyFill="1" applyBorder="1" applyAlignment="1">
      <alignment horizontal="left" vertical="center" wrapText="1"/>
    </xf>
    <xf numFmtId="0" fontId="8" fillId="0" borderId="26" xfId="5" applyFont="1" applyFill="1" applyBorder="1" applyAlignment="1">
      <alignment horizontal="left" vertical="center" wrapText="1"/>
    </xf>
    <xf numFmtId="0" fontId="8" fillId="0" borderId="30" xfId="5" applyFont="1" applyFill="1" applyBorder="1" applyAlignment="1">
      <alignment horizontal="left" vertical="center" wrapText="1"/>
    </xf>
    <xf numFmtId="164" fontId="8" fillId="2" borderId="7" xfId="1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 vertical="center" wrapText="1"/>
    </xf>
    <xf numFmtId="164" fontId="8" fillId="2" borderId="8" xfId="1" applyNumberFormat="1" applyFont="1" applyFill="1" applyBorder="1" applyAlignment="1">
      <alignment horizontal="center" vertical="center" wrapText="1"/>
    </xf>
    <xf numFmtId="164" fontId="8" fillId="2" borderId="18" xfId="1" applyNumberFormat="1" applyFont="1" applyFill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 wrapText="1"/>
    </xf>
    <xf numFmtId="164" fontId="8" fillId="2" borderId="22" xfId="1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4" fillId="0" borderId="0" xfId="5" applyFont="1" applyFill="1" applyAlignment="1">
      <alignment horizontal="right" vertical="center"/>
    </xf>
    <xf numFmtId="0" fontId="8" fillId="0" borderId="39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0" borderId="55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56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164" fontId="8" fillId="2" borderId="37" xfId="1" applyNumberFormat="1" applyFont="1" applyFill="1" applyBorder="1" applyAlignment="1">
      <alignment horizontal="center" vertical="center" wrapText="1"/>
    </xf>
    <xf numFmtId="164" fontId="8" fillId="2" borderId="53" xfId="1" applyNumberFormat="1" applyFont="1" applyFill="1" applyBorder="1" applyAlignment="1">
      <alignment horizontal="center" vertical="center" wrapText="1"/>
    </xf>
    <xf numFmtId="164" fontId="8" fillId="2" borderId="54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24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8" fillId="0" borderId="28" xfId="0" applyFont="1" applyFill="1" applyBorder="1" applyAlignment="1">
      <alignment horizontal="center" wrapText="1"/>
    </xf>
    <xf numFmtId="0" fontId="8" fillId="0" borderId="29" xfId="0" applyFont="1" applyFill="1" applyBorder="1" applyAlignment="1">
      <alignment horizontal="center" wrapText="1"/>
    </xf>
    <xf numFmtId="0" fontId="8" fillId="0" borderId="36" xfId="0" applyFont="1" applyFill="1" applyBorder="1" applyAlignment="1">
      <alignment horizontal="center" wrapText="1"/>
    </xf>
    <xf numFmtId="0" fontId="8" fillId="0" borderId="0" xfId="5" applyFont="1" applyFill="1" applyAlignment="1">
      <alignment horizontal="center" wrapText="1"/>
    </xf>
    <xf numFmtId="0" fontId="4" fillId="0" borderId="0" xfId="5" applyFont="1" applyFill="1" applyAlignment="1">
      <alignment horizontal="center" wrapText="1"/>
    </xf>
    <xf numFmtId="0" fontId="8" fillId="0" borderId="21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164" fontId="8" fillId="2" borderId="4" xfId="1" applyNumberFormat="1" applyFont="1" applyFill="1" applyBorder="1" applyAlignment="1">
      <alignment horizontal="center" vertical="center" wrapText="1"/>
    </xf>
    <xf numFmtId="164" fontId="8" fillId="2" borderId="23" xfId="1" applyNumberFormat="1" applyFont="1" applyFill="1" applyBorder="1" applyAlignment="1">
      <alignment horizontal="center" vertical="center" wrapText="1"/>
    </xf>
    <xf numFmtId="164" fontId="8" fillId="2" borderId="24" xfId="1" applyNumberFormat="1" applyFont="1" applyFill="1" applyBorder="1" applyAlignment="1">
      <alignment horizontal="center" vertical="center" wrapText="1"/>
    </xf>
    <xf numFmtId="0" fontId="8" fillId="0" borderId="0" xfId="6" applyFont="1" applyFill="1" applyAlignment="1">
      <alignment horizontal="left" vertical="center"/>
    </xf>
    <xf numFmtId="0" fontId="8" fillId="0" borderId="21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24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4" fontId="8" fillId="2" borderId="5" xfId="1" applyNumberFormat="1" applyFont="1" applyFill="1" applyBorder="1" applyAlignment="1">
      <alignment horizontal="center" vertical="center" wrapText="1"/>
    </xf>
    <xf numFmtId="164" fontId="8" fillId="2" borderId="19" xfId="1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left" vertical="top" wrapText="1"/>
    </xf>
    <xf numFmtId="0" fontId="8" fillId="0" borderId="55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center"/>
    </xf>
  </cellXfs>
  <cellStyles count="15">
    <cellStyle name="Currency_КС_3 ПР" xfId="14"/>
    <cellStyle name="Normal 2" xfId="1"/>
    <cellStyle name="Normal 3" xfId="2"/>
    <cellStyle name="Normal_7_Oб.окопи_КС-2_Пътни" xfId="3"/>
    <cellStyle name="Normal_7_Oб.окопи_КС-3_Асфалт" xfId="4"/>
    <cellStyle name="Normal_Podr_kol_49" xfId="5"/>
    <cellStyle name="Normal_Podr_kol_49 2" xfId="6"/>
    <cellStyle name="Normal_КС_4 АР_KC-1_Земни" xfId="7"/>
    <cellStyle name="Normal_КС_4 АР_КС-2_Пътни" xfId="8"/>
    <cellStyle name="Normal_КС_4 АР_КС-3_Асфалт" xfId="9"/>
    <cellStyle name="Normal_КС_4_KC-1_Земни" xfId="10"/>
    <cellStyle name="Normal_КС_4_КС-2_Пътни" xfId="11"/>
    <cellStyle name="Normal_КС_4_КС-3_Асфалт" xfId="12"/>
    <cellStyle name="Нормален" xfId="0" builtinId="0"/>
    <cellStyle name="Нормален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view="pageBreakPreview" zoomScaleNormal="100" zoomScaleSheetLayoutView="100" workbookViewId="0">
      <selection activeCell="I75" sqref="I75"/>
    </sheetView>
  </sheetViews>
  <sheetFormatPr defaultRowHeight="12.75"/>
  <cols>
    <col min="1" max="1" width="5" bestFit="1" customWidth="1"/>
    <col min="2" max="2" width="52.7109375" customWidth="1"/>
    <col min="3" max="3" width="6.42578125" bestFit="1" customWidth="1"/>
    <col min="4" max="4" width="11.42578125" customWidth="1"/>
    <col min="5" max="5" width="10.7109375" customWidth="1"/>
    <col min="6" max="6" width="15" bestFit="1" customWidth="1"/>
  </cols>
  <sheetData>
    <row r="1" spans="1:6">
      <c r="A1" s="306" t="s">
        <v>226</v>
      </c>
      <c r="B1" s="307"/>
      <c r="C1" s="307"/>
      <c r="D1" s="307"/>
      <c r="E1" s="307"/>
      <c r="F1" s="308"/>
    </row>
    <row r="2" spans="1:6" ht="15.75">
      <c r="A2" s="312" t="s">
        <v>165</v>
      </c>
      <c r="B2" s="313"/>
      <c r="C2" s="313"/>
      <c r="D2" s="313"/>
      <c r="E2" s="313"/>
      <c r="F2" s="314"/>
    </row>
    <row r="3" spans="1:6" ht="13.5" thickBot="1">
      <c r="A3" s="309" t="s">
        <v>156</v>
      </c>
      <c r="B3" s="310"/>
      <c r="C3" s="310"/>
      <c r="D3" s="310"/>
      <c r="E3" s="310"/>
      <c r="F3" s="311"/>
    </row>
    <row r="4" spans="1:6" ht="13.5" thickBot="1">
      <c r="A4" s="318"/>
      <c r="B4" s="318"/>
      <c r="C4" s="318"/>
      <c r="D4" s="318"/>
      <c r="E4" s="318"/>
      <c r="F4" s="318"/>
    </row>
    <row r="5" spans="1:6" ht="26.25" thickBot="1">
      <c r="A5" s="182" t="s">
        <v>7</v>
      </c>
      <c r="B5" s="183" t="s">
        <v>15</v>
      </c>
      <c r="C5" s="183" t="s">
        <v>16</v>
      </c>
      <c r="D5" s="283" t="s">
        <v>17</v>
      </c>
      <c r="E5" s="183" t="s">
        <v>90</v>
      </c>
      <c r="F5" s="184" t="s">
        <v>92</v>
      </c>
    </row>
    <row r="6" spans="1:6" ht="12.95" customHeight="1" thickBot="1"/>
    <row r="7" spans="1:6" ht="12.95" customHeight="1" thickBot="1">
      <c r="A7" s="315" t="s">
        <v>166</v>
      </c>
      <c r="B7" s="316"/>
      <c r="C7" s="316"/>
      <c r="D7" s="316"/>
      <c r="E7" s="316"/>
      <c r="F7" s="317"/>
    </row>
    <row r="8" spans="1:6">
      <c r="A8" s="300" t="s">
        <v>91</v>
      </c>
      <c r="B8" s="301"/>
      <c r="C8" s="301"/>
      <c r="D8" s="301"/>
      <c r="E8" s="301"/>
      <c r="F8" s="302"/>
    </row>
    <row r="9" spans="1:6">
      <c r="A9" s="185">
        <v>1</v>
      </c>
      <c r="B9" s="12" t="s">
        <v>135</v>
      </c>
      <c r="C9" s="186" t="s">
        <v>5</v>
      </c>
      <c r="D9" s="269">
        <f>'КС-1_Земни'!D8</f>
        <v>35</v>
      </c>
      <c r="E9" s="269"/>
      <c r="F9" s="265"/>
    </row>
    <row r="10" spans="1:6">
      <c r="A10" s="185">
        <v>2</v>
      </c>
      <c r="B10" s="39" t="s">
        <v>136</v>
      </c>
      <c r="C10" s="186" t="s">
        <v>1</v>
      </c>
      <c r="D10" s="269">
        <f>'КС-1_Земни'!D10</f>
        <v>3059</v>
      </c>
      <c r="E10" s="269"/>
      <c r="F10" s="265"/>
    </row>
    <row r="11" spans="1:6" ht="12.75" customHeight="1">
      <c r="A11" s="185">
        <v>3</v>
      </c>
      <c r="B11" s="275" t="s">
        <v>137</v>
      </c>
      <c r="C11" s="186" t="s">
        <v>4</v>
      </c>
      <c r="D11" s="269">
        <f>'КС-1_Земни'!D13</f>
        <v>3902</v>
      </c>
      <c r="E11" s="269"/>
      <c r="F11" s="265"/>
    </row>
    <row r="12" spans="1:6">
      <c r="A12" s="303" t="s">
        <v>45</v>
      </c>
      <c r="B12" s="304"/>
      <c r="C12" s="304"/>
      <c r="D12" s="304"/>
      <c r="E12" s="304"/>
      <c r="F12" s="305"/>
    </row>
    <row r="13" spans="1:6" ht="38.25">
      <c r="A13" s="185">
        <v>4</v>
      </c>
      <c r="B13" s="295" t="s">
        <v>216</v>
      </c>
      <c r="C13" s="187" t="s">
        <v>5</v>
      </c>
      <c r="D13" s="255">
        <f>'КС-2_Пътни'!D9</f>
        <v>1380</v>
      </c>
      <c r="E13" s="269"/>
      <c r="F13" s="265"/>
    </row>
    <row r="14" spans="1:6" ht="25.5">
      <c r="A14" s="185">
        <v>5</v>
      </c>
      <c r="B14" s="254" t="s">
        <v>217</v>
      </c>
      <c r="C14" s="187" t="s">
        <v>4</v>
      </c>
      <c r="D14" s="255">
        <f>'КС-2_Пътни'!D12</f>
        <v>1851</v>
      </c>
      <c r="E14" s="269"/>
      <c r="F14" s="265"/>
    </row>
    <row r="15" spans="1:6" ht="25.5">
      <c r="A15" s="185">
        <v>6</v>
      </c>
      <c r="B15" s="254" t="s">
        <v>218</v>
      </c>
      <c r="C15" s="187" t="s">
        <v>1</v>
      </c>
      <c r="D15" s="255">
        <f>'КС-2_Пътни'!D15</f>
        <v>1743</v>
      </c>
      <c r="E15" s="269"/>
      <c r="F15" s="265"/>
    </row>
    <row r="16" spans="1:6" ht="25.5">
      <c r="A16" s="185">
        <v>7</v>
      </c>
      <c r="B16" s="254" t="s">
        <v>219</v>
      </c>
      <c r="C16" s="187" t="s">
        <v>1</v>
      </c>
      <c r="D16" s="255">
        <f>'КС-2_Пътни'!D18</f>
        <v>1730</v>
      </c>
      <c r="E16" s="269"/>
      <c r="F16" s="265"/>
    </row>
    <row r="17" spans="1:6">
      <c r="A17" s="185">
        <v>8</v>
      </c>
      <c r="B17" s="296" t="s">
        <v>220</v>
      </c>
      <c r="C17" s="187" t="s">
        <v>5</v>
      </c>
      <c r="D17" s="255">
        <f>'КС-2_Пътни'!D21</f>
        <v>238</v>
      </c>
      <c r="E17" s="269"/>
      <c r="F17" s="265"/>
    </row>
    <row r="18" spans="1:6">
      <c r="A18" s="185">
        <v>9</v>
      </c>
      <c r="B18" s="296" t="s">
        <v>86</v>
      </c>
      <c r="C18" s="187" t="s">
        <v>5</v>
      </c>
      <c r="D18" s="255">
        <f>'КС-2_Пътни'!D24</f>
        <v>146</v>
      </c>
      <c r="E18" s="269"/>
      <c r="F18" s="265"/>
    </row>
    <row r="19" spans="1:6">
      <c r="A19" s="185">
        <v>10</v>
      </c>
      <c r="B19" s="254" t="s">
        <v>87</v>
      </c>
      <c r="C19" s="187" t="s">
        <v>5</v>
      </c>
      <c r="D19" s="255">
        <f>'КС-2_Пътни'!D27</f>
        <v>244</v>
      </c>
      <c r="E19" s="269"/>
      <c r="F19" s="265"/>
    </row>
    <row r="20" spans="1:6" ht="26.25" customHeight="1">
      <c r="A20" s="185">
        <v>11</v>
      </c>
      <c r="B20" s="254" t="s">
        <v>221</v>
      </c>
      <c r="C20" s="187" t="s">
        <v>4</v>
      </c>
      <c r="D20" s="255">
        <f>'КС-2_Пътни'!D30</f>
        <v>4999</v>
      </c>
      <c r="E20" s="269"/>
      <c r="F20" s="265"/>
    </row>
    <row r="21" spans="1:6" ht="25.5">
      <c r="A21" s="185">
        <v>12</v>
      </c>
      <c r="B21" s="254" t="s">
        <v>222</v>
      </c>
      <c r="C21" s="187" t="s">
        <v>4</v>
      </c>
      <c r="D21" s="255">
        <f>'КС-2_Пътни'!D33</f>
        <v>35</v>
      </c>
      <c r="E21" s="269"/>
      <c r="F21" s="265"/>
    </row>
    <row r="22" spans="1:6">
      <c r="A22" s="185">
        <v>13</v>
      </c>
      <c r="B22" s="254" t="s">
        <v>148</v>
      </c>
      <c r="C22" s="187" t="s">
        <v>4</v>
      </c>
      <c r="D22" s="255">
        <f>'КС-2_Пътни'!D35</f>
        <v>316</v>
      </c>
      <c r="E22" s="269"/>
      <c r="F22" s="265"/>
    </row>
    <row r="23" spans="1:6">
      <c r="A23" s="185">
        <v>14</v>
      </c>
      <c r="B23" s="254" t="s">
        <v>70</v>
      </c>
      <c r="C23" s="187" t="s">
        <v>4</v>
      </c>
      <c r="D23" s="255">
        <f>'КС-2_Пътни'!D39</f>
        <v>918</v>
      </c>
      <c r="E23" s="269"/>
      <c r="F23" s="265"/>
    </row>
    <row r="24" spans="1:6">
      <c r="A24" s="185">
        <v>15</v>
      </c>
      <c r="B24" s="254" t="s">
        <v>149</v>
      </c>
      <c r="C24" s="187" t="s">
        <v>4</v>
      </c>
      <c r="D24" s="255">
        <f>'КС-2_Пътни'!D42</f>
        <v>1170</v>
      </c>
      <c r="E24" s="269"/>
      <c r="F24" s="265"/>
    </row>
    <row r="25" spans="1:6">
      <c r="A25" s="185">
        <v>16</v>
      </c>
      <c r="B25" s="254" t="s">
        <v>157</v>
      </c>
      <c r="C25" s="187" t="s">
        <v>4</v>
      </c>
      <c r="D25" s="255">
        <f>'КС-2_Пътни'!D45</f>
        <v>1170</v>
      </c>
      <c r="E25" s="269"/>
      <c r="F25" s="265"/>
    </row>
    <row r="26" spans="1:6" ht="25.5">
      <c r="A26" s="185">
        <v>17</v>
      </c>
      <c r="B26" s="254" t="s">
        <v>223</v>
      </c>
      <c r="C26" s="187" t="s">
        <v>5</v>
      </c>
      <c r="D26" s="255">
        <f>'КС-2_Пътни'!D48</f>
        <v>115</v>
      </c>
      <c r="E26" s="269"/>
      <c r="F26" s="265"/>
    </row>
    <row r="27" spans="1:6" ht="25.5">
      <c r="A27" s="185">
        <v>18</v>
      </c>
      <c r="B27" s="254" t="s">
        <v>151</v>
      </c>
      <c r="C27" s="187" t="s">
        <v>120</v>
      </c>
      <c r="D27" s="255">
        <f>'КС-2_Пътни'!D50</f>
        <v>13</v>
      </c>
      <c r="E27" s="269"/>
      <c r="F27" s="265"/>
    </row>
    <row r="28" spans="1:6" ht="25.5">
      <c r="A28" s="185">
        <v>19</v>
      </c>
      <c r="B28" s="254" t="s">
        <v>152</v>
      </c>
      <c r="C28" s="187" t="s">
        <v>120</v>
      </c>
      <c r="D28" s="255">
        <f>'КС-2_Пътни'!D54</f>
        <v>18</v>
      </c>
      <c r="E28" s="269"/>
      <c r="F28" s="265"/>
    </row>
    <row r="29" spans="1:6">
      <c r="A29" s="303" t="s">
        <v>46</v>
      </c>
      <c r="B29" s="304"/>
      <c r="C29" s="304"/>
      <c r="D29" s="304"/>
      <c r="E29" s="304"/>
      <c r="F29" s="305"/>
    </row>
    <row r="30" spans="1:6" ht="25.5">
      <c r="A30" s="185">
        <v>20</v>
      </c>
      <c r="B30" s="209" t="s">
        <v>224</v>
      </c>
      <c r="C30" s="187" t="s">
        <v>6</v>
      </c>
      <c r="D30" s="255">
        <f>'КС-3_Асфалт'!D7</f>
        <v>919</v>
      </c>
      <c r="E30" s="255"/>
      <c r="F30" s="267"/>
    </row>
    <row r="31" spans="1:6" ht="25.5">
      <c r="A31" s="185">
        <v>21</v>
      </c>
      <c r="B31" s="208" t="s">
        <v>225</v>
      </c>
      <c r="C31" s="187" t="s">
        <v>6</v>
      </c>
      <c r="D31" s="255">
        <f>'КС-3_Асфалт'!D10</f>
        <v>732</v>
      </c>
      <c r="E31" s="255"/>
      <c r="F31" s="267"/>
    </row>
    <row r="32" spans="1:6">
      <c r="A32" s="185">
        <v>22</v>
      </c>
      <c r="B32" s="209" t="s">
        <v>23</v>
      </c>
      <c r="C32" s="187" t="s">
        <v>4</v>
      </c>
      <c r="D32" s="255">
        <f>'КС-3_Асфалт'!D13</f>
        <v>6170</v>
      </c>
      <c r="E32" s="255"/>
      <c r="F32" s="267"/>
    </row>
    <row r="33" spans="1:6" ht="13.5" thickBot="1">
      <c r="A33" s="263">
        <v>23</v>
      </c>
      <c r="B33" s="210" t="s">
        <v>24</v>
      </c>
      <c r="C33" s="211" t="s">
        <v>4</v>
      </c>
      <c r="D33" s="256">
        <f>'КС-3_Асфалт'!D16</f>
        <v>6170</v>
      </c>
      <c r="E33" s="256"/>
      <c r="F33" s="268"/>
    </row>
    <row r="34" spans="1:6" ht="13.5" thickBot="1">
      <c r="A34" s="257"/>
      <c r="B34" s="258"/>
      <c r="C34" s="257"/>
      <c r="D34" s="260"/>
      <c r="E34" s="260"/>
      <c r="F34" s="274"/>
    </row>
    <row r="35" spans="1:6" ht="13.5" thickBot="1">
      <c r="A35" s="297" t="s">
        <v>167</v>
      </c>
      <c r="B35" s="298"/>
      <c r="C35" s="298"/>
      <c r="D35" s="298"/>
      <c r="E35" s="298"/>
      <c r="F35" s="299"/>
    </row>
    <row r="36" spans="1:6" ht="12.75" customHeight="1">
      <c r="A36" s="300" t="s">
        <v>168</v>
      </c>
      <c r="B36" s="301"/>
      <c r="C36" s="301"/>
      <c r="D36" s="301"/>
      <c r="E36" s="301"/>
      <c r="F36" s="302"/>
    </row>
    <row r="37" spans="1:6">
      <c r="A37" s="185">
        <v>24</v>
      </c>
      <c r="B37" s="74" t="s">
        <v>169</v>
      </c>
      <c r="C37" s="187" t="s">
        <v>170</v>
      </c>
      <c r="D37" s="255">
        <v>9</v>
      </c>
      <c r="E37" s="269"/>
      <c r="F37" s="265"/>
    </row>
    <row r="38" spans="1:6">
      <c r="A38" s="185">
        <v>25</v>
      </c>
      <c r="B38" s="74" t="s">
        <v>171</v>
      </c>
      <c r="C38" s="187" t="s">
        <v>170</v>
      </c>
      <c r="D38" s="255">
        <v>7</v>
      </c>
      <c r="E38" s="269"/>
      <c r="F38" s="265"/>
    </row>
    <row r="39" spans="1:6" ht="25.5">
      <c r="A39" s="185">
        <v>26</v>
      </c>
      <c r="B39" s="74" t="s">
        <v>172</v>
      </c>
      <c r="C39" s="187" t="s">
        <v>170</v>
      </c>
      <c r="D39" s="255">
        <v>2</v>
      </c>
      <c r="E39" s="269"/>
      <c r="F39" s="265"/>
    </row>
    <row r="40" spans="1:6" ht="25.5">
      <c r="A40" s="185">
        <v>27</v>
      </c>
      <c r="B40" s="74" t="s">
        <v>173</v>
      </c>
      <c r="C40" s="187" t="s">
        <v>170</v>
      </c>
      <c r="D40" s="255">
        <v>4</v>
      </c>
      <c r="E40" s="269"/>
      <c r="F40" s="265"/>
    </row>
    <row r="41" spans="1:6">
      <c r="A41" s="185">
        <v>28</v>
      </c>
      <c r="B41" s="254" t="s">
        <v>174</v>
      </c>
      <c r="C41" s="187" t="s">
        <v>170</v>
      </c>
      <c r="D41" s="255">
        <v>17</v>
      </c>
      <c r="E41" s="269"/>
      <c r="F41" s="265"/>
    </row>
    <row r="42" spans="1:6">
      <c r="A42" s="185">
        <v>29</v>
      </c>
      <c r="B42" s="74" t="s">
        <v>175</v>
      </c>
      <c r="C42" s="187" t="s">
        <v>170</v>
      </c>
      <c r="D42" s="255">
        <v>17</v>
      </c>
      <c r="E42" s="269"/>
      <c r="F42" s="265"/>
    </row>
    <row r="43" spans="1:6" ht="12.75" customHeight="1">
      <c r="A43" s="303" t="s">
        <v>176</v>
      </c>
      <c r="B43" s="304"/>
      <c r="C43" s="304"/>
      <c r="D43" s="304"/>
      <c r="E43" s="304"/>
      <c r="F43" s="305"/>
    </row>
    <row r="44" spans="1:6" ht="16.5">
      <c r="A44" s="185">
        <v>30</v>
      </c>
      <c r="B44" s="74" t="s">
        <v>177</v>
      </c>
      <c r="C44" s="187" t="s">
        <v>178</v>
      </c>
      <c r="D44" s="255">
        <v>304</v>
      </c>
      <c r="E44" s="269"/>
      <c r="F44" s="265"/>
    </row>
    <row r="45" spans="1:6" ht="16.5">
      <c r="A45" s="185">
        <v>31</v>
      </c>
      <c r="B45" s="74" t="s">
        <v>179</v>
      </c>
      <c r="C45" s="187" t="s">
        <v>178</v>
      </c>
      <c r="D45" s="255">
        <v>38</v>
      </c>
      <c r="E45" s="269"/>
      <c r="F45" s="265"/>
    </row>
    <row r="46" spans="1:6" ht="25.5">
      <c r="A46" s="185">
        <v>32</v>
      </c>
      <c r="B46" s="254" t="s">
        <v>180</v>
      </c>
      <c r="C46" s="187" t="s">
        <v>181</v>
      </c>
      <c r="D46" s="255">
        <v>1085</v>
      </c>
      <c r="E46" s="269"/>
      <c r="F46" s="265"/>
    </row>
    <row r="47" spans="1:6">
      <c r="A47" s="185">
        <v>33</v>
      </c>
      <c r="B47" s="74" t="s">
        <v>182</v>
      </c>
      <c r="C47" s="187" t="s">
        <v>181</v>
      </c>
      <c r="D47" s="255">
        <v>1085</v>
      </c>
      <c r="E47" s="269"/>
      <c r="F47" s="265"/>
    </row>
    <row r="48" spans="1:6" ht="29.25">
      <c r="A48" s="185">
        <v>34</v>
      </c>
      <c r="B48" s="74" t="s">
        <v>183</v>
      </c>
      <c r="C48" s="187" t="s">
        <v>181</v>
      </c>
      <c r="D48" s="255">
        <v>1110</v>
      </c>
      <c r="E48" s="269"/>
      <c r="F48" s="265"/>
    </row>
    <row r="49" spans="1:6">
      <c r="A49" s="185">
        <v>35</v>
      </c>
      <c r="B49" s="74" t="s">
        <v>184</v>
      </c>
      <c r="C49" s="187" t="s">
        <v>181</v>
      </c>
      <c r="D49" s="255">
        <v>1110</v>
      </c>
      <c r="E49" s="269"/>
      <c r="F49" s="265"/>
    </row>
    <row r="50" spans="1:6" ht="25.5">
      <c r="A50" s="185">
        <v>36</v>
      </c>
      <c r="B50" s="74" t="s">
        <v>185</v>
      </c>
      <c r="C50" s="187" t="s">
        <v>170</v>
      </c>
      <c r="D50" s="255">
        <v>37</v>
      </c>
      <c r="E50" s="269"/>
      <c r="F50" s="265"/>
    </row>
    <row r="51" spans="1:6">
      <c r="A51" s="185">
        <v>37</v>
      </c>
      <c r="B51" s="254" t="s">
        <v>186</v>
      </c>
      <c r="C51" s="187" t="s">
        <v>170</v>
      </c>
      <c r="D51" s="255">
        <v>39</v>
      </c>
      <c r="E51" s="269"/>
      <c r="F51" s="265"/>
    </row>
    <row r="52" spans="1:6" ht="25.5">
      <c r="A52" s="185">
        <v>38</v>
      </c>
      <c r="B52" s="74" t="s">
        <v>187</v>
      </c>
      <c r="C52" s="187" t="s">
        <v>170</v>
      </c>
      <c r="D52" s="255">
        <v>4</v>
      </c>
      <c r="E52" s="269"/>
      <c r="F52" s="265"/>
    </row>
    <row r="53" spans="1:6" ht="38.25">
      <c r="A53" s="185">
        <v>39</v>
      </c>
      <c r="B53" s="74" t="s">
        <v>188</v>
      </c>
      <c r="C53" s="187" t="s">
        <v>170</v>
      </c>
      <c r="D53" s="255">
        <v>51</v>
      </c>
      <c r="E53" s="269"/>
      <c r="F53" s="265"/>
    </row>
    <row r="54" spans="1:6">
      <c r="A54" s="185">
        <v>40</v>
      </c>
      <c r="B54" s="74" t="s">
        <v>189</v>
      </c>
      <c r="C54" s="187" t="s">
        <v>170</v>
      </c>
      <c r="D54" s="255">
        <v>51</v>
      </c>
      <c r="E54" s="269"/>
      <c r="F54" s="265"/>
    </row>
    <row r="55" spans="1:6" ht="25.5">
      <c r="A55" s="185">
        <v>41</v>
      </c>
      <c r="B55" s="74" t="s">
        <v>190</v>
      </c>
      <c r="C55" s="187" t="s">
        <v>181</v>
      </c>
      <c r="D55" s="255">
        <v>950</v>
      </c>
      <c r="E55" s="269"/>
      <c r="F55" s="265"/>
    </row>
    <row r="56" spans="1:6">
      <c r="A56" s="185">
        <v>42</v>
      </c>
      <c r="B56" s="254" t="s">
        <v>191</v>
      </c>
      <c r="C56" s="187" t="s">
        <v>181</v>
      </c>
      <c r="D56" s="255">
        <v>950</v>
      </c>
      <c r="E56" s="269"/>
      <c r="F56" s="265"/>
    </row>
    <row r="57" spans="1:6" ht="16.5">
      <c r="A57" s="185">
        <v>43</v>
      </c>
      <c r="B57" s="74" t="s">
        <v>192</v>
      </c>
      <c r="C57" s="187" t="s">
        <v>178</v>
      </c>
      <c r="D57" s="255">
        <v>266</v>
      </c>
      <c r="E57" s="269"/>
      <c r="F57" s="265"/>
    </row>
    <row r="58" spans="1:6" ht="69">
      <c r="A58" s="185">
        <v>44</v>
      </c>
      <c r="B58" s="74" t="s">
        <v>193</v>
      </c>
      <c r="C58" s="187" t="s">
        <v>170</v>
      </c>
      <c r="D58" s="255">
        <v>51</v>
      </c>
      <c r="E58" s="269"/>
      <c r="F58" s="265"/>
    </row>
    <row r="59" spans="1:6">
      <c r="A59" s="185">
        <v>45</v>
      </c>
      <c r="B59" s="74" t="s">
        <v>194</v>
      </c>
      <c r="C59" s="187" t="s">
        <v>170</v>
      </c>
      <c r="D59" s="255">
        <v>51</v>
      </c>
      <c r="E59" s="269"/>
      <c r="F59" s="265"/>
    </row>
    <row r="60" spans="1:6" ht="29.25">
      <c r="A60" s="185">
        <v>46</v>
      </c>
      <c r="B60" s="74" t="s">
        <v>195</v>
      </c>
      <c r="C60" s="187" t="s">
        <v>170</v>
      </c>
      <c r="D60" s="255">
        <v>44</v>
      </c>
      <c r="E60" s="269"/>
      <c r="F60" s="265"/>
    </row>
    <row r="61" spans="1:6">
      <c r="A61" s="185">
        <v>47</v>
      </c>
      <c r="B61" s="254" t="s">
        <v>194</v>
      </c>
      <c r="C61" s="187" t="s">
        <v>170</v>
      </c>
      <c r="D61" s="255">
        <v>44</v>
      </c>
      <c r="E61" s="269"/>
      <c r="F61" s="265"/>
    </row>
    <row r="62" spans="1:6" ht="27.75">
      <c r="A62" s="185">
        <v>48</v>
      </c>
      <c r="B62" s="74" t="s">
        <v>196</v>
      </c>
      <c r="C62" s="187" t="s">
        <v>170</v>
      </c>
      <c r="D62" s="255">
        <v>44</v>
      </c>
      <c r="E62" s="269"/>
      <c r="F62" s="265"/>
    </row>
    <row r="63" spans="1:6">
      <c r="A63" s="185">
        <v>49</v>
      </c>
      <c r="B63" s="74" t="s">
        <v>197</v>
      </c>
      <c r="C63" s="187" t="s">
        <v>170</v>
      </c>
      <c r="D63" s="255">
        <v>44</v>
      </c>
      <c r="E63" s="269"/>
      <c r="F63" s="265"/>
    </row>
    <row r="64" spans="1:6" ht="16.5">
      <c r="A64" s="185">
        <v>50</v>
      </c>
      <c r="B64" s="74" t="s">
        <v>198</v>
      </c>
      <c r="C64" s="187" t="s">
        <v>170</v>
      </c>
      <c r="D64" s="255">
        <v>88</v>
      </c>
      <c r="E64" s="269"/>
      <c r="F64" s="265"/>
    </row>
    <row r="65" spans="1:6" ht="16.5">
      <c r="A65" s="185">
        <v>51</v>
      </c>
      <c r="B65" s="74" t="s">
        <v>199</v>
      </c>
      <c r="C65" s="187" t="s">
        <v>170</v>
      </c>
      <c r="D65" s="255">
        <v>352</v>
      </c>
      <c r="E65" s="269"/>
      <c r="F65" s="265"/>
    </row>
    <row r="66" spans="1:6" ht="29.25">
      <c r="A66" s="185">
        <v>52</v>
      </c>
      <c r="B66" s="254" t="s">
        <v>200</v>
      </c>
      <c r="C66" s="187" t="s">
        <v>181</v>
      </c>
      <c r="D66" s="255">
        <v>380</v>
      </c>
      <c r="E66" s="269"/>
      <c r="F66" s="265"/>
    </row>
    <row r="67" spans="1:6" ht="25.5">
      <c r="A67" s="185">
        <v>53</v>
      </c>
      <c r="B67" s="74" t="s">
        <v>201</v>
      </c>
      <c r="C67" s="187" t="s">
        <v>181</v>
      </c>
      <c r="D67" s="255">
        <v>380</v>
      </c>
      <c r="E67" s="269"/>
      <c r="F67" s="265"/>
    </row>
    <row r="68" spans="1:6" ht="16.5">
      <c r="A68" s="185">
        <v>54</v>
      </c>
      <c r="B68" s="74" t="s">
        <v>202</v>
      </c>
      <c r="C68" s="187" t="s">
        <v>170</v>
      </c>
      <c r="D68" s="255">
        <v>102</v>
      </c>
      <c r="E68" s="269"/>
      <c r="F68" s="265"/>
    </row>
    <row r="69" spans="1:6" ht="16.5">
      <c r="A69" s="185">
        <v>55</v>
      </c>
      <c r="B69" s="74" t="s">
        <v>203</v>
      </c>
      <c r="C69" s="187" t="s">
        <v>170</v>
      </c>
      <c r="D69" s="255">
        <v>306</v>
      </c>
      <c r="E69" s="269"/>
      <c r="F69" s="265"/>
    </row>
    <row r="70" spans="1:6" ht="25.5">
      <c r="A70" s="185">
        <v>56</v>
      </c>
      <c r="B70" s="74" t="s">
        <v>204</v>
      </c>
      <c r="C70" s="187" t="s">
        <v>170</v>
      </c>
      <c r="D70" s="255">
        <v>7</v>
      </c>
      <c r="E70" s="269"/>
      <c r="F70" s="265"/>
    </row>
    <row r="71" spans="1:6" ht="25.5">
      <c r="A71" s="185">
        <v>57</v>
      </c>
      <c r="B71" s="254" t="s">
        <v>205</v>
      </c>
      <c r="C71" s="187" t="s">
        <v>170</v>
      </c>
      <c r="D71" s="255">
        <v>7</v>
      </c>
      <c r="E71" s="269"/>
      <c r="F71" s="265"/>
    </row>
    <row r="72" spans="1:6" ht="12.75" customHeight="1">
      <c r="A72" s="303" t="s">
        <v>206</v>
      </c>
      <c r="B72" s="304"/>
      <c r="C72" s="304"/>
      <c r="D72" s="304"/>
      <c r="E72" s="304"/>
      <c r="F72" s="305"/>
    </row>
    <row r="73" spans="1:6" ht="13.5" thickBot="1">
      <c r="A73" s="263">
        <v>58</v>
      </c>
      <c r="B73" s="264" t="s">
        <v>207</v>
      </c>
      <c r="C73" s="211" t="s">
        <v>170</v>
      </c>
      <c r="D73" s="256">
        <v>51</v>
      </c>
      <c r="E73" s="270"/>
      <c r="F73" s="266"/>
    </row>
    <row r="74" spans="1:6" ht="13.5" thickBot="1">
      <c r="A74" s="257"/>
      <c r="B74" s="276"/>
      <c r="C74" s="257"/>
      <c r="D74" s="260"/>
      <c r="E74" s="277"/>
      <c r="F74" s="278"/>
    </row>
    <row r="75" spans="1:6" ht="13.5" thickBot="1">
      <c r="A75" s="297" t="s">
        <v>208</v>
      </c>
      <c r="B75" s="298"/>
      <c r="C75" s="298"/>
      <c r="D75" s="298"/>
      <c r="E75" s="298"/>
      <c r="F75" s="299"/>
    </row>
    <row r="76" spans="1:6">
      <c r="A76" s="284">
        <v>59</v>
      </c>
      <c r="B76" s="281" t="s">
        <v>209</v>
      </c>
      <c r="C76" s="280" t="s">
        <v>4</v>
      </c>
      <c r="D76" s="282">
        <v>625</v>
      </c>
      <c r="E76" s="282"/>
      <c r="F76" s="285"/>
    </row>
    <row r="77" spans="1:6" ht="25.5">
      <c r="A77" s="185">
        <v>60</v>
      </c>
      <c r="B77" s="279" t="s">
        <v>210</v>
      </c>
      <c r="C77" s="187" t="s">
        <v>4</v>
      </c>
      <c r="D77" s="255">
        <v>8</v>
      </c>
      <c r="E77" s="255"/>
      <c r="F77" s="265"/>
    </row>
    <row r="78" spans="1:6" ht="13.5" thickBot="1">
      <c r="A78" s="263">
        <v>61</v>
      </c>
      <c r="B78" s="286" t="s">
        <v>211</v>
      </c>
      <c r="C78" s="211" t="s">
        <v>120</v>
      </c>
      <c r="D78" s="256">
        <v>21</v>
      </c>
      <c r="E78" s="256"/>
      <c r="F78" s="266"/>
    </row>
    <row r="79" spans="1:6" ht="13.5" thickBot="1">
      <c r="A79" s="257"/>
      <c r="B79" s="258"/>
      <c r="C79" s="257"/>
      <c r="D79" s="260"/>
      <c r="E79" s="260"/>
      <c r="F79" s="274"/>
    </row>
    <row r="80" spans="1:6" ht="13.5" thickBot="1">
      <c r="A80" s="297" t="s">
        <v>212</v>
      </c>
      <c r="B80" s="298"/>
      <c r="C80" s="298"/>
      <c r="D80" s="298"/>
      <c r="E80" s="298"/>
      <c r="F80" s="299"/>
    </row>
    <row r="81" spans="1:6" ht="13.5" thickBot="1">
      <c r="A81" s="287">
        <v>62</v>
      </c>
      <c r="B81" s="288" t="s">
        <v>213</v>
      </c>
      <c r="C81" s="289" t="s">
        <v>120</v>
      </c>
      <c r="D81" s="290">
        <v>1</v>
      </c>
      <c r="E81" s="291"/>
      <c r="F81" s="292"/>
    </row>
    <row r="82" spans="1:6">
      <c r="A82" s="257"/>
      <c r="B82" s="258"/>
      <c r="C82" s="257"/>
      <c r="D82" s="260"/>
      <c r="E82" s="260"/>
      <c r="F82" s="274"/>
    </row>
    <row r="83" spans="1:6">
      <c r="A83" s="257"/>
      <c r="B83" s="258"/>
      <c r="C83" s="257"/>
      <c r="D83" s="260"/>
      <c r="E83" s="260"/>
      <c r="F83" s="274"/>
    </row>
    <row r="84" spans="1:6">
      <c r="A84" s="257"/>
      <c r="B84" s="258"/>
      <c r="C84" s="257"/>
      <c r="D84" s="260"/>
      <c r="E84" s="260"/>
    </row>
    <row r="85" spans="1:6">
      <c r="A85" s="257"/>
      <c r="B85" s="258"/>
      <c r="C85" s="257"/>
      <c r="D85" s="259"/>
      <c r="E85" s="260"/>
    </row>
  </sheetData>
  <mergeCells count="14">
    <mergeCell ref="A1:F1"/>
    <mergeCell ref="A3:F3"/>
    <mergeCell ref="A8:F8"/>
    <mergeCell ref="A12:F12"/>
    <mergeCell ref="A29:F29"/>
    <mergeCell ref="A2:F2"/>
    <mergeCell ref="A7:F7"/>
    <mergeCell ref="A4:F4"/>
    <mergeCell ref="A80:F80"/>
    <mergeCell ref="A35:F35"/>
    <mergeCell ref="A36:F36"/>
    <mergeCell ref="A43:F43"/>
    <mergeCell ref="A72:F72"/>
    <mergeCell ref="A75:F75"/>
  </mergeCells>
  <pageMargins left="0.78740157480314965" right="0.39370078740157483" top="0.39370078740157483" bottom="0.39370078740157483" header="0.31496062992125984" footer="0.31496062992125984"/>
  <pageSetup paperSize="9" scale="91" fitToHeight="0" orientation="portrait" r:id="rId1"/>
  <rowBreaks count="1" manualBreakCount="1">
    <brk id="4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D18"/>
  <sheetViews>
    <sheetView view="pageBreakPreview" zoomScale="60" zoomScaleNormal="100" workbookViewId="0">
      <selection activeCell="F18" sqref="F18"/>
    </sheetView>
  </sheetViews>
  <sheetFormatPr defaultColWidth="9.140625" defaultRowHeight="12.75"/>
  <cols>
    <col min="1" max="1" width="5.42578125" style="13" customWidth="1"/>
    <col min="2" max="2" width="58.5703125" style="15" customWidth="1"/>
    <col min="3" max="3" width="7.28515625" style="13" customWidth="1"/>
    <col min="4" max="4" width="12.140625" style="13" customWidth="1"/>
    <col min="5" max="16384" width="9.140625" style="14"/>
  </cols>
  <sheetData>
    <row r="1" spans="1:4">
      <c r="A1" s="320"/>
      <c r="B1" s="321"/>
      <c r="C1" s="321"/>
      <c r="D1" s="321"/>
    </row>
    <row r="2" spans="1:4" s="29" customFormat="1" ht="20.100000000000001" customHeight="1">
      <c r="A2" s="7" t="s">
        <v>13</v>
      </c>
      <c r="B2" s="8"/>
      <c r="C2" s="7"/>
      <c r="D2" s="7"/>
    </row>
    <row r="3" spans="1:4" s="30" customFormat="1" ht="20.100000000000001" customHeight="1">
      <c r="A3" s="9" t="s">
        <v>14</v>
      </c>
      <c r="B3" s="10"/>
      <c r="C3" s="9"/>
      <c r="D3" s="9"/>
    </row>
    <row r="4" spans="1:4" s="30" customFormat="1" ht="20.100000000000001" customHeight="1" thickBot="1">
      <c r="A4" s="9"/>
      <c r="B4" s="10"/>
      <c r="C4" s="9"/>
      <c r="D4" s="9"/>
    </row>
    <row r="5" spans="1:4" ht="20.100000000000001" customHeight="1" thickBot="1">
      <c r="A5" s="92" t="s">
        <v>7</v>
      </c>
      <c r="B5" s="93" t="s">
        <v>15</v>
      </c>
      <c r="C5" s="93" t="s">
        <v>16</v>
      </c>
      <c r="D5" s="94" t="s">
        <v>17</v>
      </c>
    </row>
    <row r="6" spans="1:4" ht="15.95" customHeight="1">
      <c r="A6" s="322">
        <v>1</v>
      </c>
      <c r="B6" s="179" t="s">
        <v>135</v>
      </c>
      <c r="C6" s="180"/>
      <c r="D6" s="181" t="s">
        <v>25</v>
      </c>
    </row>
    <row r="7" spans="1:4" ht="15.95" customHeight="1">
      <c r="A7" s="323"/>
      <c r="B7" s="12" t="s">
        <v>30</v>
      </c>
      <c r="C7" s="11" t="s">
        <v>5</v>
      </c>
      <c r="D7" s="116">
        <f>земни_1!D18</f>
        <v>35</v>
      </c>
    </row>
    <row r="8" spans="1:4" ht="15.95" customHeight="1" thickBot="1">
      <c r="A8" s="324"/>
      <c r="B8" s="95" t="s">
        <v>3</v>
      </c>
      <c r="C8" s="96" t="s">
        <v>5</v>
      </c>
      <c r="D8" s="118">
        <f>SUM(D7:D7)</f>
        <v>35</v>
      </c>
    </row>
    <row r="9" spans="1:4" s="37" customFormat="1">
      <c r="A9" s="325">
        <v>2</v>
      </c>
      <c r="B9" s="39" t="s">
        <v>136</v>
      </c>
      <c r="C9" s="11"/>
      <c r="D9" s="116" t="s">
        <v>25</v>
      </c>
    </row>
    <row r="10" spans="1:4" s="37" customFormat="1" ht="15.95" customHeight="1">
      <c r="A10" s="323"/>
      <c r="B10" s="12" t="s">
        <v>29</v>
      </c>
      <c r="C10" s="11" t="s">
        <v>1</v>
      </c>
      <c r="D10" s="117">
        <f>бордюри_3!E67</f>
        <v>3059</v>
      </c>
    </row>
    <row r="11" spans="1:4" s="37" customFormat="1" ht="15.95" customHeight="1" thickBot="1">
      <c r="A11" s="324"/>
      <c r="B11" s="95" t="s">
        <v>3</v>
      </c>
      <c r="C11" s="96" t="s">
        <v>1</v>
      </c>
      <c r="D11" s="118">
        <f>SUM(D10:D10)</f>
        <v>3059</v>
      </c>
    </row>
    <row r="12" spans="1:4" s="37" customFormat="1">
      <c r="A12" s="325">
        <v>3</v>
      </c>
      <c r="B12" s="39" t="s">
        <v>137</v>
      </c>
      <c r="C12" s="11"/>
      <c r="D12" s="116" t="s">
        <v>25</v>
      </c>
    </row>
    <row r="13" spans="1:4" s="37" customFormat="1" ht="15.95" customHeight="1">
      <c r="A13" s="323"/>
      <c r="B13" s="12" t="s">
        <v>81</v>
      </c>
      <c r="C13" s="11" t="s">
        <v>4</v>
      </c>
      <c r="D13" s="117">
        <v>3902</v>
      </c>
    </row>
    <row r="14" spans="1:4" s="37" customFormat="1" ht="15.95" customHeight="1" thickBot="1">
      <c r="A14" s="324"/>
      <c r="B14" s="95" t="s">
        <v>3</v>
      </c>
      <c r="C14" s="96" t="s">
        <v>4</v>
      </c>
      <c r="D14" s="118">
        <f>SUM(D13:D13)</f>
        <v>3902</v>
      </c>
    </row>
    <row r="15" spans="1:4" s="37" customFormat="1" ht="15.95" customHeight="1">
      <c r="A15" s="88"/>
      <c r="B15" s="59"/>
      <c r="C15" s="88"/>
      <c r="D15" s="86"/>
    </row>
    <row r="16" spans="1:4" s="37" customFormat="1" ht="15.95" customHeight="1">
      <c r="A16" s="88"/>
      <c r="B16" s="59"/>
      <c r="C16" s="88"/>
      <c r="D16" s="86"/>
    </row>
    <row r="17" spans="1:4" s="37" customFormat="1" ht="15.95" customHeight="1">
      <c r="A17" s="88"/>
      <c r="B17" s="59"/>
      <c r="C17" s="86"/>
      <c r="D17" s="59"/>
    </row>
    <row r="18" spans="1:4" s="37" customFormat="1" ht="15.95" customHeight="1">
      <c r="A18" s="88"/>
      <c r="B18" s="319" t="s">
        <v>47</v>
      </c>
      <c r="C18" s="319"/>
      <c r="D18" s="319"/>
    </row>
  </sheetData>
  <mergeCells count="5">
    <mergeCell ref="B18:D18"/>
    <mergeCell ref="A1:D1"/>
    <mergeCell ref="A6:A8"/>
    <mergeCell ref="A9:A11"/>
    <mergeCell ref="A12:A14"/>
  </mergeCells>
  <phoneticPr fontId="5" type="noConversion"/>
  <pageMargins left="0.78740157480314965" right="0.19685039370078741" top="1.1417322834645669" bottom="0.43307086614173229" header="0.39370078740157483" footer="0.23622047244094491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D60"/>
  <sheetViews>
    <sheetView view="pageBreakPreview" zoomScale="60" zoomScaleNormal="100" workbookViewId="0">
      <selection activeCell="F32" sqref="F32"/>
    </sheetView>
  </sheetViews>
  <sheetFormatPr defaultColWidth="9.140625" defaultRowHeight="12.75"/>
  <cols>
    <col min="1" max="1" width="5.42578125" style="26" customWidth="1"/>
    <col min="2" max="2" width="55.28515625" style="28" customWidth="1"/>
    <col min="3" max="3" width="7.28515625" style="26" customWidth="1"/>
    <col min="4" max="4" width="12.140625" style="26" customWidth="1"/>
    <col min="5" max="16384" width="9.140625" style="27"/>
  </cols>
  <sheetData>
    <row r="1" spans="1:4" s="31" customFormat="1" ht="20.100000000000001" customHeight="1">
      <c r="A1" s="320"/>
      <c r="B1" s="321"/>
      <c r="C1" s="321"/>
      <c r="D1" s="321"/>
    </row>
    <row r="2" spans="1:4" s="32" customFormat="1" ht="20.100000000000001" customHeight="1">
      <c r="A2" s="21" t="s">
        <v>18</v>
      </c>
      <c r="B2" s="21"/>
      <c r="C2" s="21"/>
      <c r="D2" s="21"/>
    </row>
    <row r="3" spans="1:4" s="33" customFormat="1" ht="20.100000000000001" customHeight="1">
      <c r="A3" s="22" t="s">
        <v>19</v>
      </c>
      <c r="B3" s="22"/>
      <c r="C3" s="22"/>
      <c r="D3" s="22"/>
    </row>
    <row r="4" spans="1:4" s="33" customFormat="1" ht="12" customHeight="1" thickBot="1">
      <c r="A4" s="23"/>
      <c r="B4" s="23"/>
      <c r="C4" s="23"/>
      <c r="D4" s="23"/>
    </row>
    <row r="5" spans="1:4" ht="20.100000000000001" customHeight="1" thickBot="1">
      <c r="A5" s="97" t="s">
        <v>7</v>
      </c>
      <c r="B5" s="98" t="s">
        <v>15</v>
      </c>
      <c r="C5" s="98" t="s">
        <v>16</v>
      </c>
      <c r="D5" s="99" t="s">
        <v>17</v>
      </c>
    </row>
    <row r="6" spans="1:4" ht="18.75" customHeight="1">
      <c r="A6" s="329">
        <v>1</v>
      </c>
      <c r="B6" s="190" t="s">
        <v>140</v>
      </c>
      <c r="C6" s="191"/>
      <c r="D6" s="192" t="s">
        <v>25</v>
      </c>
    </row>
    <row r="7" spans="1:4" ht="15.95" customHeight="1">
      <c r="A7" s="327"/>
      <c r="B7" s="25" t="s">
        <v>81</v>
      </c>
      <c r="C7" s="24" t="s">
        <v>5</v>
      </c>
      <c r="D7" s="111">
        <v>975</v>
      </c>
    </row>
    <row r="8" spans="1:4" ht="15.95" customHeight="1">
      <c r="A8" s="327"/>
      <c r="B8" s="25" t="s">
        <v>82</v>
      </c>
      <c r="C8" s="24" t="s">
        <v>5</v>
      </c>
      <c r="D8" s="111">
        <f>асфалтови_5!H28</f>
        <v>405</v>
      </c>
    </row>
    <row r="9" spans="1:4" ht="15.95" customHeight="1" thickBot="1">
      <c r="A9" s="328"/>
      <c r="B9" s="100" t="s">
        <v>3</v>
      </c>
      <c r="C9" s="101" t="s">
        <v>5</v>
      </c>
      <c r="D9" s="113">
        <f>SUM(D7:D8)</f>
        <v>1380</v>
      </c>
    </row>
    <row r="10" spans="1:4" ht="15.95" customHeight="1">
      <c r="A10" s="327">
        <v>2</v>
      </c>
      <c r="B10" s="188" t="s">
        <v>84</v>
      </c>
      <c r="C10" s="73"/>
      <c r="D10" s="189" t="s">
        <v>25</v>
      </c>
    </row>
    <row r="11" spans="1:4" ht="15.95" customHeight="1">
      <c r="A11" s="327"/>
      <c r="B11" s="25" t="s">
        <v>82</v>
      </c>
      <c r="C11" s="24" t="s">
        <v>4</v>
      </c>
      <c r="D11" s="112">
        <f>асфалтови_5!H25</f>
        <v>1851</v>
      </c>
    </row>
    <row r="12" spans="1:4" ht="15.95" customHeight="1" thickBot="1">
      <c r="A12" s="327"/>
      <c r="B12" s="193" t="s">
        <v>3</v>
      </c>
      <c r="C12" s="194" t="s">
        <v>4</v>
      </c>
      <c r="D12" s="195">
        <f>D11</f>
        <v>1851</v>
      </c>
    </row>
    <row r="13" spans="1:4" ht="15.95" customHeight="1">
      <c r="A13" s="329">
        <v>3</v>
      </c>
      <c r="B13" s="196" t="s">
        <v>83</v>
      </c>
      <c r="C13" s="191"/>
      <c r="D13" s="197" t="s">
        <v>25</v>
      </c>
    </row>
    <row r="14" spans="1:4">
      <c r="A14" s="327"/>
      <c r="B14" s="25" t="s">
        <v>29</v>
      </c>
      <c r="C14" s="24" t="s">
        <v>20</v>
      </c>
      <c r="D14" s="112">
        <f>бордюри_3!E68</f>
        <v>1743</v>
      </c>
    </row>
    <row r="15" spans="1:4" ht="13.5" thickBot="1">
      <c r="A15" s="328"/>
      <c r="B15" s="100" t="s">
        <v>3</v>
      </c>
      <c r="C15" s="101" t="s">
        <v>20</v>
      </c>
      <c r="D15" s="113">
        <f>D14</f>
        <v>1743</v>
      </c>
    </row>
    <row r="16" spans="1:4">
      <c r="A16" s="329">
        <v>4</v>
      </c>
      <c r="B16" s="196" t="s">
        <v>85</v>
      </c>
      <c r="C16" s="191"/>
      <c r="D16" s="197" t="s">
        <v>25</v>
      </c>
    </row>
    <row r="17" spans="1:4">
      <c r="A17" s="327"/>
      <c r="B17" s="25" t="s">
        <v>29</v>
      </c>
      <c r="C17" s="24" t="s">
        <v>20</v>
      </c>
      <c r="D17" s="112">
        <f>бордюри_3!E69</f>
        <v>1730</v>
      </c>
    </row>
    <row r="18" spans="1:4" ht="13.5" thickBot="1">
      <c r="A18" s="328"/>
      <c r="B18" s="100" t="s">
        <v>3</v>
      </c>
      <c r="C18" s="101" t="s">
        <v>20</v>
      </c>
      <c r="D18" s="113">
        <f>D17</f>
        <v>1730</v>
      </c>
    </row>
    <row r="19" spans="1:4">
      <c r="A19" s="327">
        <v>5</v>
      </c>
      <c r="B19" s="188" t="s">
        <v>43</v>
      </c>
      <c r="C19" s="73"/>
      <c r="D19" s="189" t="s">
        <v>25</v>
      </c>
    </row>
    <row r="20" spans="1:4">
      <c r="A20" s="327"/>
      <c r="B20" s="25" t="s">
        <v>29</v>
      </c>
      <c r="C20" s="24" t="s">
        <v>5</v>
      </c>
      <c r="D20" s="111">
        <v>238</v>
      </c>
    </row>
    <row r="21" spans="1:4" ht="13.5" thickBot="1">
      <c r="A21" s="327"/>
      <c r="B21" s="193" t="s">
        <v>3</v>
      </c>
      <c r="C21" s="194" t="s">
        <v>5</v>
      </c>
      <c r="D21" s="195">
        <f>SUM(D20:D20)</f>
        <v>238</v>
      </c>
    </row>
    <row r="22" spans="1:4">
      <c r="A22" s="330">
        <v>6</v>
      </c>
      <c r="B22" s="199" t="s">
        <v>86</v>
      </c>
      <c r="C22" s="191"/>
      <c r="D22" s="197" t="s">
        <v>25</v>
      </c>
    </row>
    <row r="23" spans="1:4">
      <c r="A23" s="331"/>
      <c r="B23" s="25" t="s">
        <v>81</v>
      </c>
      <c r="C23" s="24" t="s">
        <v>5</v>
      </c>
      <c r="D23" s="112">
        <v>146</v>
      </c>
    </row>
    <row r="24" spans="1:4" ht="13.5" thickBot="1">
      <c r="A24" s="332"/>
      <c r="B24" s="100" t="s">
        <v>3</v>
      </c>
      <c r="C24" s="101" t="s">
        <v>5</v>
      </c>
      <c r="D24" s="113">
        <f>D23</f>
        <v>146</v>
      </c>
    </row>
    <row r="25" spans="1:4">
      <c r="A25" s="333">
        <v>7</v>
      </c>
      <c r="B25" s="198" t="s">
        <v>87</v>
      </c>
      <c r="C25" s="73"/>
      <c r="D25" s="189" t="s">
        <v>25</v>
      </c>
    </row>
    <row r="26" spans="1:4">
      <c r="A26" s="331"/>
      <c r="B26" s="25" t="s">
        <v>81</v>
      </c>
      <c r="C26" s="24" t="s">
        <v>5</v>
      </c>
      <c r="D26" s="112">
        <v>244</v>
      </c>
    </row>
    <row r="27" spans="1:4" ht="13.5" thickBot="1">
      <c r="A27" s="334"/>
      <c r="B27" s="193" t="s">
        <v>3</v>
      </c>
      <c r="C27" s="194" t="s">
        <v>5</v>
      </c>
      <c r="D27" s="195">
        <f>D26</f>
        <v>244</v>
      </c>
    </row>
    <row r="28" spans="1:4">
      <c r="A28" s="329">
        <v>8</v>
      </c>
      <c r="B28" s="199" t="s">
        <v>88</v>
      </c>
      <c r="C28" s="191"/>
      <c r="D28" s="197" t="s">
        <v>25</v>
      </c>
    </row>
    <row r="29" spans="1:4">
      <c r="A29" s="327"/>
      <c r="B29" s="25" t="s">
        <v>81</v>
      </c>
      <c r="C29" s="24" t="s">
        <v>4</v>
      </c>
      <c r="D29" s="112">
        <v>4999</v>
      </c>
    </row>
    <row r="30" spans="1:4" ht="13.5" thickBot="1">
      <c r="A30" s="328"/>
      <c r="B30" s="100" t="s">
        <v>3</v>
      </c>
      <c r="C30" s="101" t="s">
        <v>4</v>
      </c>
      <c r="D30" s="113">
        <f>D29</f>
        <v>4999</v>
      </c>
    </row>
    <row r="31" spans="1:4" s="37" customFormat="1" ht="25.5">
      <c r="A31" s="326">
        <v>9</v>
      </c>
      <c r="B31" s="74" t="s">
        <v>89</v>
      </c>
      <c r="C31" s="24"/>
      <c r="D31" s="112" t="s">
        <v>25</v>
      </c>
    </row>
    <row r="32" spans="1:4" s="37" customFormat="1" ht="15.95" customHeight="1">
      <c r="A32" s="327"/>
      <c r="B32" s="25" t="s">
        <v>81</v>
      </c>
      <c r="C32" s="24" t="s">
        <v>4</v>
      </c>
      <c r="D32" s="112">
        <f>тротоари_4!D24</f>
        <v>35</v>
      </c>
    </row>
    <row r="33" spans="1:4" s="37" customFormat="1" ht="15.95" customHeight="1" thickBot="1">
      <c r="A33" s="328"/>
      <c r="B33" s="100" t="s">
        <v>3</v>
      </c>
      <c r="C33" s="101" t="s">
        <v>4</v>
      </c>
      <c r="D33" s="113">
        <f>D32</f>
        <v>35</v>
      </c>
    </row>
    <row r="34" spans="1:4" s="37" customFormat="1" ht="16.5" customHeight="1">
      <c r="A34" s="326">
        <v>10</v>
      </c>
      <c r="B34" s="254" t="s">
        <v>148</v>
      </c>
      <c r="C34" s="24"/>
      <c r="D34" s="112" t="s">
        <v>25</v>
      </c>
    </row>
    <row r="35" spans="1:4" s="37" customFormat="1" ht="15.95" customHeight="1">
      <c r="A35" s="327"/>
      <c r="B35" s="25" t="s">
        <v>31</v>
      </c>
      <c r="C35" s="24" t="s">
        <v>4</v>
      </c>
      <c r="D35" s="112">
        <v>316</v>
      </c>
    </row>
    <row r="36" spans="1:4" s="37" customFormat="1" ht="15.95" customHeight="1" thickBot="1">
      <c r="A36" s="328"/>
      <c r="B36" s="100" t="s">
        <v>3</v>
      </c>
      <c r="C36" s="101" t="s">
        <v>4</v>
      </c>
      <c r="D36" s="113">
        <f>D35</f>
        <v>316</v>
      </c>
    </row>
    <row r="37" spans="1:4">
      <c r="A37" s="326">
        <v>11</v>
      </c>
      <c r="B37" s="74" t="s">
        <v>70</v>
      </c>
      <c r="C37" s="24"/>
      <c r="D37" s="112" t="s">
        <v>25</v>
      </c>
    </row>
    <row r="38" spans="1:4">
      <c r="A38" s="327"/>
      <c r="B38" s="25" t="s">
        <v>31</v>
      </c>
      <c r="C38" s="24" t="s">
        <v>4</v>
      </c>
      <c r="D38" s="112">
        <f>пътни_2!D41</f>
        <v>918</v>
      </c>
    </row>
    <row r="39" spans="1:4" ht="13.5" thickBot="1">
      <c r="A39" s="328"/>
      <c r="B39" s="100" t="s">
        <v>3</v>
      </c>
      <c r="C39" s="101" t="s">
        <v>4</v>
      </c>
      <c r="D39" s="113">
        <f>D38</f>
        <v>918</v>
      </c>
    </row>
    <row r="40" spans="1:4">
      <c r="A40" s="326">
        <v>12</v>
      </c>
      <c r="B40" s="74" t="s">
        <v>149</v>
      </c>
      <c r="C40" s="24"/>
      <c r="D40" s="112" t="s">
        <v>25</v>
      </c>
    </row>
    <row r="41" spans="1:4">
      <c r="A41" s="327"/>
      <c r="B41" s="25" t="s">
        <v>31</v>
      </c>
      <c r="C41" s="24" t="s">
        <v>4</v>
      </c>
      <c r="D41" s="112">
        <f>пътни_2!D42</f>
        <v>1170</v>
      </c>
    </row>
    <row r="42" spans="1:4" ht="13.5" thickBot="1">
      <c r="A42" s="328"/>
      <c r="B42" s="100" t="s">
        <v>3</v>
      </c>
      <c r="C42" s="101" t="s">
        <v>4</v>
      </c>
      <c r="D42" s="113">
        <f>D41</f>
        <v>1170</v>
      </c>
    </row>
    <row r="43" spans="1:4">
      <c r="A43" s="326">
        <v>13</v>
      </c>
      <c r="B43" s="74" t="s">
        <v>157</v>
      </c>
      <c r="C43" s="24"/>
      <c r="D43" s="112" t="s">
        <v>25</v>
      </c>
    </row>
    <row r="44" spans="1:4">
      <c r="A44" s="327"/>
      <c r="B44" s="25" t="s">
        <v>31</v>
      </c>
      <c r="C44" s="24" t="s">
        <v>4</v>
      </c>
      <c r="D44" s="112">
        <f>пътни_2!D43</f>
        <v>1170</v>
      </c>
    </row>
    <row r="45" spans="1:4" ht="13.5" thickBot="1">
      <c r="A45" s="328"/>
      <c r="B45" s="100" t="s">
        <v>3</v>
      </c>
      <c r="C45" s="101" t="s">
        <v>4</v>
      </c>
      <c r="D45" s="113">
        <f>D44</f>
        <v>1170</v>
      </c>
    </row>
    <row r="46" spans="1:4">
      <c r="A46" s="329">
        <v>14</v>
      </c>
      <c r="B46" s="199" t="s">
        <v>150</v>
      </c>
      <c r="C46" s="191"/>
      <c r="D46" s="197" t="s">
        <v>25</v>
      </c>
    </row>
    <row r="47" spans="1:4">
      <c r="A47" s="327"/>
      <c r="B47" s="25" t="s">
        <v>31</v>
      </c>
      <c r="C47" s="24" t="s">
        <v>5</v>
      </c>
      <c r="D47" s="112">
        <f>пътни_2!D44</f>
        <v>115</v>
      </c>
    </row>
    <row r="48" spans="1:4" ht="13.5" thickBot="1">
      <c r="A48" s="328"/>
      <c r="B48" s="100" t="s">
        <v>3</v>
      </c>
      <c r="C48" s="294" t="s">
        <v>5</v>
      </c>
      <c r="D48" s="113">
        <f>D47</f>
        <v>115</v>
      </c>
    </row>
    <row r="49" spans="1:4" ht="25.5">
      <c r="A49" s="327">
        <v>15</v>
      </c>
      <c r="B49" s="198" t="s">
        <v>151</v>
      </c>
      <c r="C49" s="73"/>
      <c r="D49" s="189" t="s">
        <v>25</v>
      </c>
    </row>
    <row r="50" spans="1:4">
      <c r="A50" s="327"/>
      <c r="B50" s="25" t="s">
        <v>31</v>
      </c>
      <c r="C50" s="24" t="s">
        <v>120</v>
      </c>
      <c r="D50" s="112">
        <f>пътни_2!D45</f>
        <v>13</v>
      </c>
    </row>
    <row r="51" spans="1:4" ht="13.5" thickBot="1">
      <c r="A51" s="328"/>
      <c r="B51" s="100" t="s">
        <v>3</v>
      </c>
      <c r="C51" s="101" t="s">
        <v>120</v>
      </c>
      <c r="D51" s="113">
        <f>D50</f>
        <v>13</v>
      </c>
    </row>
    <row r="52" spans="1:4" ht="25.5">
      <c r="A52" s="326">
        <v>16</v>
      </c>
      <c r="B52" s="74" t="s">
        <v>152</v>
      </c>
      <c r="C52" s="24"/>
      <c r="D52" s="112" t="s">
        <v>25</v>
      </c>
    </row>
    <row r="53" spans="1:4">
      <c r="A53" s="327"/>
      <c r="B53" s="25" t="s">
        <v>31</v>
      </c>
      <c r="C53" s="24" t="s">
        <v>120</v>
      </c>
      <c r="D53" s="112">
        <f>пътни_2!D46</f>
        <v>18</v>
      </c>
    </row>
    <row r="54" spans="1:4" ht="13.5" thickBot="1">
      <c r="A54" s="328"/>
      <c r="B54" s="100" t="s">
        <v>3</v>
      </c>
      <c r="C54" s="101" t="s">
        <v>120</v>
      </c>
      <c r="D54" s="113">
        <f>D53</f>
        <v>18</v>
      </c>
    </row>
    <row r="58" spans="1:4">
      <c r="B58" s="47" t="s">
        <v>153</v>
      </c>
      <c r="C58" s="47" t="s">
        <v>52</v>
      </c>
    </row>
    <row r="59" spans="1:4">
      <c r="B59"/>
      <c r="C59"/>
    </row>
    <row r="60" spans="1:4">
      <c r="B60"/>
    </row>
  </sheetData>
  <mergeCells count="17">
    <mergeCell ref="A34:A36"/>
    <mergeCell ref="A22:A24"/>
    <mergeCell ref="A25:A27"/>
    <mergeCell ref="A10:A12"/>
    <mergeCell ref="A16:A18"/>
    <mergeCell ref="A31:A33"/>
    <mergeCell ref="A1:D1"/>
    <mergeCell ref="A6:A9"/>
    <mergeCell ref="A13:A15"/>
    <mergeCell ref="A19:A21"/>
    <mergeCell ref="A28:A30"/>
    <mergeCell ref="A52:A54"/>
    <mergeCell ref="A37:A39"/>
    <mergeCell ref="A40:A42"/>
    <mergeCell ref="A43:A45"/>
    <mergeCell ref="A46:A48"/>
    <mergeCell ref="A49:A51"/>
  </mergeCells>
  <phoneticPr fontId="5" type="noConversion"/>
  <pageMargins left="0.7" right="0.7" top="0.75" bottom="0.75" header="0.3" footer="0.3"/>
  <pageSetup paperSize="9" fitToHeight="0" orientation="portrait" r:id="rId1"/>
  <headerFooter alignWithMargins="0"/>
  <rowBreaks count="1" manualBreakCount="1">
    <brk id="30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D22"/>
  <sheetViews>
    <sheetView view="pageBreakPreview" zoomScale="60" zoomScaleNormal="100" workbookViewId="0">
      <selection activeCell="F28" sqref="F28"/>
    </sheetView>
  </sheetViews>
  <sheetFormatPr defaultColWidth="9.140625" defaultRowHeight="12.75"/>
  <cols>
    <col min="1" max="1" width="5.42578125" style="19" customWidth="1"/>
    <col min="2" max="2" width="58" style="20" customWidth="1"/>
    <col min="3" max="3" width="7.28515625" style="19" customWidth="1"/>
    <col min="4" max="4" width="12.140625" style="19" customWidth="1"/>
    <col min="5" max="16384" width="9.140625" style="37"/>
  </cols>
  <sheetData>
    <row r="1" spans="1:4" s="34" customFormat="1" ht="15" customHeight="1">
      <c r="A1" s="338" t="s">
        <v>21</v>
      </c>
      <c r="B1" s="338"/>
      <c r="C1" s="338"/>
      <c r="D1" s="338"/>
    </row>
    <row r="2" spans="1:4" s="35" customFormat="1" ht="20.100000000000001" customHeight="1">
      <c r="A2" s="16" t="s">
        <v>22</v>
      </c>
      <c r="B2" s="16"/>
      <c r="C2" s="16"/>
      <c r="D2" s="16"/>
    </row>
    <row r="3" spans="1:4" s="36" customFormat="1" ht="20.100000000000001" customHeight="1" thickBot="1">
      <c r="A3" s="17"/>
      <c r="B3" s="17"/>
      <c r="C3" s="17"/>
      <c r="D3" s="17"/>
    </row>
    <row r="4" spans="1:4" s="36" customFormat="1" ht="12" customHeight="1" thickBot="1">
      <c r="A4" s="102" t="s">
        <v>7</v>
      </c>
      <c r="B4" s="103" t="s">
        <v>15</v>
      </c>
      <c r="C4" s="104" t="s">
        <v>16</v>
      </c>
      <c r="D4" s="105" t="s">
        <v>17</v>
      </c>
    </row>
    <row r="5" spans="1:4" ht="15.95" customHeight="1">
      <c r="A5" s="339">
        <v>1</v>
      </c>
      <c r="B5" s="106" t="s">
        <v>154</v>
      </c>
      <c r="C5" s="75"/>
      <c r="D5" s="76"/>
    </row>
    <row r="6" spans="1:4" ht="15.95" customHeight="1">
      <c r="A6" s="336"/>
      <c r="B6" s="107" t="s">
        <v>82</v>
      </c>
      <c r="C6" s="18" t="s">
        <v>6</v>
      </c>
      <c r="D6" s="114">
        <v>919</v>
      </c>
    </row>
    <row r="7" spans="1:4" ht="15.95" customHeight="1" thickBot="1">
      <c r="A7" s="340"/>
      <c r="B7" s="200" t="s">
        <v>3</v>
      </c>
      <c r="C7" s="201" t="s">
        <v>6</v>
      </c>
      <c r="D7" s="202">
        <f>SUM(D6:D6)</f>
        <v>919</v>
      </c>
    </row>
    <row r="8" spans="1:4">
      <c r="A8" s="341">
        <v>2</v>
      </c>
      <c r="B8" s="205" t="s">
        <v>155</v>
      </c>
      <c r="C8" s="75"/>
      <c r="D8" s="206"/>
    </row>
    <row r="9" spans="1:4" ht="15.95" customHeight="1">
      <c r="A9" s="342"/>
      <c r="B9" s="107" t="s">
        <v>82</v>
      </c>
      <c r="C9" s="18" t="s">
        <v>6</v>
      </c>
      <c r="D9" s="114">
        <f>асфалтови_5!H30</f>
        <v>732</v>
      </c>
    </row>
    <row r="10" spans="1:4" ht="15.95" customHeight="1" thickBot="1">
      <c r="A10" s="343"/>
      <c r="B10" s="108" t="s">
        <v>3</v>
      </c>
      <c r="C10" s="109" t="s">
        <v>6</v>
      </c>
      <c r="D10" s="115">
        <f>SUM(D9:D9)</f>
        <v>732</v>
      </c>
    </row>
    <row r="11" spans="1:4" ht="15.95" customHeight="1">
      <c r="A11" s="339">
        <v>3</v>
      </c>
      <c r="B11" s="106" t="s">
        <v>23</v>
      </c>
      <c r="C11" s="75"/>
      <c r="D11" s="206"/>
    </row>
    <row r="12" spans="1:4" ht="15.95" customHeight="1">
      <c r="A12" s="336"/>
      <c r="B12" s="107" t="s">
        <v>82</v>
      </c>
      <c r="C12" s="18" t="s">
        <v>4</v>
      </c>
      <c r="D12" s="114">
        <f>асфалтови_5!H26</f>
        <v>6170</v>
      </c>
    </row>
    <row r="13" spans="1:4" ht="15.95" customHeight="1" thickBot="1">
      <c r="A13" s="337"/>
      <c r="B13" s="108" t="s">
        <v>3</v>
      </c>
      <c r="C13" s="109" t="s">
        <v>4</v>
      </c>
      <c r="D13" s="115">
        <f>SUM(D12:D12)</f>
        <v>6170</v>
      </c>
    </row>
    <row r="14" spans="1:4" ht="15.95" customHeight="1">
      <c r="A14" s="335">
        <v>4</v>
      </c>
      <c r="B14" s="207" t="s">
        <v>24</v>
      </c>
      <c r="C14" s="203"/>
      <c r="D14" s="204"/>
    </row>
    <row r="15" spans="1:4" ht="15.95" customHeight="1">
      <c r="A15" s="336"/>
      <c r="B15" s="107" t="s">
        <v>82</v>
      </c>
      <c r="C15" s="18" t="s">
        <v>4</v>
      </c>
      <c r="D15" s="114">
        <f>асфалтови_5!H27</f>
        <v>6170</v>
      </c>
    </row>
    <row r="16" spans="1:4" ht="15.95" customHeight="1" thickBot="1">
      <c r="A16" s="337"/>
      <c r="B16" s="108" t="s">
        <v>3</v>
      </c>
      <c r="C16" s="109" t="s">
        <v>4</v>
      </c>
      <c r="D16" s="115">
        <f>SUM(D15:D15)</f>
        <v>6170</v>
      </c>
    </row>
    <row r="17" spans="1:4" ht="15.95" customHeight="1">
      <c r="A17" s="88"/>
      <c r="B17" s="88"/>
      <c r="C17" s="88"/>
      <c r="D17" s="88"/>
    </row>
    <row r="18" spans="1:4" ht="15.95" customHeight="1">
      <c r="A18" s="88"/>
      <c r="B18" s="88"/>
      <c r="C18" s="88"/>
      <c r="D18" s="88"/>
    </row>
    <row r="19" spans="1:4" ht="15.95" customHeight="1">
      <c r="A19" s="88"/>
      <c r="B19" s="86"/>
      <c r="C19" s="88"/>
      <c r="D19" s="88"/>
    </row>
    <row r="20" spans="1:4" ht="15.95" customHeight="1">
      <c r="A20" s="88"/>
      <c r="B20" s="344" t="s">
        <v>51</v>
      </c>
      <c r="C20" s="344"/>
      <c r="D20" s="344"/>
    </row>
    <row r="21" spans="1:4" ht="15.95" customHeight="1">
      <c r="A21" s="88"/>
      <c r="B21" s="59"/>
      <c r="C21" s="86"/>
      <c r="D21" s="59"/>
    </row>
    <row r="22" spans="1:4" ht="15.95" customHeight="1">
      <c r="A22" s="88"/>
      <c r="B22" s="319" t="s">
        <v>158</v>
      </c>
      <c r="C22" s="319"/>
      <c r="D22" s="319"/>
    </row>
  </sheetData>
  <mergeCells count="7">
    <mergeCell ref="A14:A16"/>
    <mergeCell ref="B22:D22"/>
    <mergeCell ref="A1:D1"/>
    <mergeCell ref="A5:A7"/>
    <mergeCell ref="A8:A10"/>
    <mergeCell ref="A11:A13"/>
    <mergeCell ref="B20:D20"/>
  </mergeCells>
  <phoneticPr fontId="5" type="noConversion"/>
  <pageMargins left="0.7" right="0.7" top="0.75" bottom="0.75" header="0.3" footer="0.3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F23"/>
  <sheetViews>
    <sheetView view="pageBreakPreview" zoomScale="60" zoomScaleNormal="100" workbookViewId="0">
      <selection activeCell="F33" sqref="F33"/>
    </sheetView>
  </sheetViews>
  <sheetFormatPr defaultRowHeight="12.75"/>
  <cols>
    <col min="1" max="1" width="18.42578125" bestFit="1" customWidth="1"/>
    <col min="2" max="2" width="17.5703125" bestFit="1" customWidth="1"/>
    <col min="3" max="3" width="13.140625" bestFit="1" customWidth="1"/>
    <col min="4" max="4" width="18.28515625" bestFit="1" customWidth="1"/>
  </cols>
  <sheetData>
    <row r="1" spans="1:6">
      <c r="A1" s="52"/>
      <c r="B1" s="52"/>
      <c r="C1" s="52"/>
      <c r="D1" s="52"/>
      <c r="E1" s="53"/>
      <c r="F1" s="53"/>
    </row>
    <row r="2" spans="1:6">
      <c r="A2" s="347" t="s">
        <v>44</v>
      </c>
      <c r="B2" s="347"/>
      <c r="C2" s="347"/>
      <c r="D2" s="347"/>
      <c r="E2" s="217"/>
      <c r="F2" s="217"/>
    </row>
    <row r="3" spans="1:6">
      <c r="A3" s="218"/>
      <c r="B3" s="170"/>
      <c r="C3" s="170"/>
      <c r="D3" s="170"/>
      <c r="E3" s="170"/>
      <c r="F3" s="170"/>
    </row>
    <row r="4" spans="1:6">
      <c r="A4" s="348" t="s">
        <v>64</v>
      </c>
      <c r="B4" s="348"/>
      <c r="C4" s="348"/>
      <c r="D4" s="348"/>
      <c r="E4" s="219"/>
      <c r="F4" s="219"/>
    </row>
    <row r="5" spans="1:6">
      <c r="A5" s="54"/>
      <c r="B5" s="52"/>
      <c r="C5" s="55"/>
      <c r="D5" s="55"/>
      <c r="E5" s="53"/>
      <c r="F5" s="53"/>
    </row>
    <row r="6" spans="1:6" ht="13.5" thickBot="1">
      <c r="A6" s="54"/>
      <c r="B6" s="52"/>
      <c r="C6" s="55"/>
      <c r="D6" s="55"/>
      <c r="E6" s="53"/>
      <c r="F6" s="53"/>
    </row>
    <row r="7" spans="1:6" ht="13.5" thickBot="1">
      <c r="A7" s="353" t="s">
        <v>65</v>
      </c>
      <c r="B7" s="354"/>
      <c r="C7" s="354"/>
      <c r="D7" s="355"/>
      <c r="E7" s="152"/>
      <c r="F7" s="152"/>
    </row>
    <row r="8" spans="1:6" ht="13.5" thickBot="1">
      <c r="A8" s="136"/>
      <c r="B8" s="137"/>
      <c r="C8" s="137"/>
      <c r="D8" s="137"/>
      <c r="E8" s="125"/>
      <c r="F8" s="125"/>
    </row>
    <row r="9" spans="1:6">
      <c r="A9" s="356" t="s">
        <v>54</v>
      </c>
      <c r="B9" s="358" t="s">
        <v>68</v>
      </c>
      <c r="C9" s="358" t="s">
        <v>66</v>
      </c>
      <c r="D9" s="360" t="s">
        <v>2</v>
      </c>
      <c r="E9" s="352"/>
      <c r="F9" s="352"/>
    </row>
    <row r="10" spans="1:6" ht="13.5" thickBot="1">
      <c r="A10" s="357"/>
      <c r="B10" s="359" t="s">
        <v>11</v>
      </c>
      <c r="C10" s="359"/>
      <c r="D10" s="361" t="s">
        <v>2</v>
      </c>
      <c r="E10" s="352"/>
      <c r="F10" s="352"/>
    </row>
    <row r="11" spans="1:6" ht="13.5" thickBot="1">
      <c r="A11" s="143"/>
      <c r="B11" s="144" t="s">
        <v>8</v>
      </c>
      <c r="C11" s="144" t="s">
        <v>33</v>
      </c>
      <c r="D11" s="145"/>
      <c r="E11" s="121"/>
      <c r="F11" s="121"/>
    </row>
    <row r="12" spans="1:6" ht="13.5" thickBot="1">
      <c r="A12" s="140" t="s">
        <v>115</v>
      </c>
      <c r="B12" s="56"/>
      <c r="C12" s="119">
        <v>35</v>
      </c>
      <c r="D12" s="85" t="s">
        <v>121</v>
      </c>
      <c r="E12" s="138"/>
      <c r="F12" s="139"/>
    </row>
    <row r="13" spans="1:6" ht="13.5" thickBot="1">
      <c r="A13" s="162" t="s">
        <v>3</v>
      </c>
      <c r="B13" s="163"/>
      <c r="C13" s="163">
        <f>SUM(C12:C12)</f>
        <v>35</v>
      </c>
      <c r="D13" s="164"/>
      <c r="E13" s="3"/>
      <c r="F13" s="62"/>
    </row>
    <row r="14" spans="1:6">
      <c r="A14" s="71"/>
      <c r="B14" s="71"/>
      <c r="C14" s="71"/>
      <c r="D14" s="166"/>
      <c r="E14" s="3"/>
      <c r="F14" s="62"/>
    </row>
    <row r="16" spans="1:6" ht="13.5" thickBot="1"/>
    <row r="17" spans="1:4" ht="13.5" thickBot="1">
      <c r="A17" s="349" t="s">
        <v>9</v>
      </c>
      <c r="B17" s="350"/>
      <c r="C17" s="350"/>
      <c r="D17" s="351"/>
    </row>
    <row r="18" spans="1:4" ht="26.25" customHeight="1" thickBot="1">
      <c r="A18" s="345" t="s">
        <v>122</v>
      </c>
      <c r="B18" s="346"/>
      <c r="C18" s="230" t="s">
        <v>5</v>
      </c>
      <c r="D18" s="231">
        <f>C13</f>
        <v>35</v>
      </c>
    </row>
    <row r="23" spans="1:4">
      <c r="C23" s="47" t="s">
        <v>51</v>
      </c>
      <c r="D23" s="47" t="s">
        <v>52</v>
      </c>
    </row>
  </sheetData>
  <mergeCells count="11">
    <mergeCell ref="A18:B18"/>
    <mergeCell ref="A2:D2"/>
    <mergeCell ref="A4:D4"/>
    <mergeCell ref="A17:D17"/>
    <mergeCell ref="F9:F10"/>
    <mergeCell ref="A7:D7"/>
    <mergeCell ref="A9:A10"/>
    <mergeCell ref="B9:B10"/>
    <mergeCell ref="C9:C10"/>
    <mergeCell ref="D9:D10"/>
    <mergeCell ref="E9:E10"/>
  </mergeCells>
  <pageMargins left="0.78740157480314965" right="0.19685039370078741" top="0.78740157480314965" bottom="1.1811023622047243" header="0.39370078740157483" footer="0.78740157480314965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51"/>
  <sheetViews>
    <sheetView view="pageBreakPreview" topLeftCell="A16" zoomScale="60" zoomScaleNormal="100" workbookViewId="0">
      <selection activeCell="H26" sqref="H26"/>
    </sheetView>
  </sheetViews>
  <sheetFormatPr defaultRowHeight="12.75"/>
  <cols>
    <col min="1" max="1" width="21.42578125" customWidth="1"/>
    <col min="2" max="2" width="14.28515625" customWidth="1"/>
    <col min="3" max="3" width="10.5703125" bestFit="1" customWidth="1"/>
    <col min="4" max="4" width="14.28515625" customWidth="1"/>
    <col min="5" max="5" width="15.7109375" customWidth="1"/>
    <col min="6" max="6" width="17.85546875" customWidth="1"/>
    <col min="7" max="7" width="10.7109375" customWidth="1"/>
  </cols>
  <sheetData>
    <row r="1" spans="1:7">
      <c r="A1" s="52"/>
      <c r="B1" s="52"/>
      <c r="C1" s="52"/>
      <c r="D1" s="52"/>
      <c r="E1" s="52"/>
      <c r="F1" s="52"/>
      <c r="G1" s="52"/>
    </row>
    <row r="2" spans="1:7">
      <c r="A2" s="347" t="s">
        <v>27</v>
      </c>
      <c r="B2" s="347"/>
      <c r="C2" s="347"/>
      <c r="D2" s="347"/>
      <c r="E2" s="212"/>
      <c r="F2" s="212"/>
      <c r="G2" s="212"/>
    </row>
    <row r="3" spans="1:7">
      <c r="A3" s="218"/>
      <c r="B3" s="170"/>
      <c r="C3" s="170"/>
      <c r="D3" s="170"/>
      <c r="E3" s="170"/>
      <c r="F3" s="170"/>
      <c r="G3" s="170"/>
    </row>
    <row r="4" spans="1:7">
      <c r="A4" s="348" t="s">
        <v>19</v>
      </c>
      <c r="B4" s="348"/>
      <c r="C4" s="348"/>
      <c r="D4" s="348"/>
      <c r="E4" s="213"/>
      <c r="F4" s="213"/>
      <c r="G4" s="213"/>
    </row>
    <row r="5" spans="1:7">
      <c r="A5" s="52"/>
      <c r="B5" s="40"/>
      <c r="C5" s="61"/>
      <c r="D5" s="61"/>
      <c r="E5" s="61"/>
      <c r="F5" s="61"/>
      <c r="G5" s="61"/>
    </row>
    <row r="6" spans="1:7">
      <c r="A6" s="52"/>
      <c r="B6" s="40"/>
      <c r="C6" s="61"/>
      <c r="D6" s="61"/>
      <c r="E6" s="61"/>
      <c r="F6" s="61"/>
      <c r="G6" s="61"/>
    </row>
    <row r="7" spans="1:7" ht="13.5" thickBot="1"/>
    <row r="8" spans="1:7" ht="26.25" customHeight="1" thickBot="1">
      <c r="A8" s="353" t="s">
        <v>119</v>
      </c>
      <c r="B8" s="354"/>
      <c r="C8" s="354"/>
      <c r="D8" s="355"/>
      <c r="E8" s="216"/>
      <c r="F8" s="216"/>
      <c r="G8" s="216"/>
    </row>
    <row r="9" spans="1:7" ht="13.5" thickBot="1">
      <c r="A9" s="136"/>
      <c r="B9" s="137"/>
      <c r="C9" s="137"/>
      <c r="D9" s="137"/>
      <c r="E9" s="125"/>
      <c r="F9" s="125"/>
      <c r="G9" s="125"/>
    </row>
    <row r="10" spans="1:7">
      <c r="A10" s="356"/>
      <c r="B10" s="358" t="s">
        <v>67</v>
      </c>
      <c r="C10" s="358" t="s">
        <v>69</v>
      </c>
      <c r="D10" s="360" t="s">
        <v>2</v>
      </c>
      <c r="E10" s="214"/>
      <c r="F10" s="214"/>
      <c r="G10" s="214"/>
    </row>
    <row r="11" spans="1:7" ht="13.5" thickBot="1">
      <c r="A11" s="357"/>
      <c r="B11" s="359" t="s">
        <v>11</v>
      </c>
      <c r="C11" s="359"/>
      <c r="D11" s="361" t="s">
        <v>2</v>
      </c>
      <c r="E11" s="214"/>
      <c r="F11" s="214"/>
      <c r="G11" s="214"/>
    </row>
    <row r="12" spans="1:7" ht="13.5" thickBot="1">
      <c r="A12" s="89"/>
      <c r="B12" s="90" t="s">
        <v>8</v>
      </c>
      <c r="C12" s="90" t="s">
        <v>12</v>
      </c>
      <c r="D12" s="91"/>
      <c r="E12" s="121"/>
      <c r="F12" s="121"/>
      <c r="G12" s="121"/>
    </row>
    <row r="13" spans="1:7" ht="13.5" thickBot="1">
      <c r="A13" s="140" t="s">
        <v>115</v>
      </c>
      <c r="B13" s="56" t="s">
        <v>25</v>
      </c>
      <c r="C13" s="119">
        <v>316</v>
      </c>
      <c r="D13" s="85" t="s">
        <v>116</v>
      </c>
      <c r="E13" s="139"/>
      <c r="F13" s="139"/>
      <c r="G13" s="139"/>
    </row>
    <row r="14" spans="1:7" ht="13.5" thickBot="1">
      <c r="A14" s="162" t="s">
        <v>3</v>
      </c>
      <c r="B14" s="163"/>
      <c r="C14" s="163">
        <f>SUM(C13:C13)</f>
        <v>316</v>
      </c>
      <c r="D14" s="165"/>
      <c r="E14" s="166"/>
      <c r="F14" s="166"/>
      <c r="G14" s="166"/>
    </row>
    <row r="15" spans="1:7">
      <c r="E15" s="244"/>
      <c r="F15" s="244"/>
      <c r="G15" s="244"/>
    </row>
    <row r="16" spans="1:7">
      <c r="E16" s="244"/>
      <c r="F16" s="244"/>
      <c r="G16" s="244"/>
    </row>
    <row r="17" spans="1:7" ht="13.5" thickBot="1">
      <c r="E17" s="244"/>
      <c r="F17" s="244"/>
      <c r="G17" s="244"/>
    </row>
    <row r="18" spans="1:7" ht="13.5" thickBot="1">
      <c r="A18" s="353" t="s">
        <v>70</v>
      </c>
      <c r="B18" s="354"/>
      <c r="C18" s="354"/>
      <c r="D18" s="355"/>
      <c r="E18" s="216"/>
      <c r="F18" s="216"/>
      <c r="G18" s="216"/>
    </row>
    <row r="19" spans="1:7" ht="13.5" thickBot="1">
      <c r="A19" s="136"/>
      <c r="B19" s="137"/>
      <c r="C19" s="137"/>
      <c r="D19" s="137"/>
      <c r="E19" s="125"/>
      <c r="F19" s="125"/>
      <c r="G19" s="125"/>
    </row>
    <row r="20" spans="1:7">
      <c r="A20" s="356"/>
      <c r="B20" s="358" t="s">
        <v>67</v>
      </c>
      <c r="C20" s="358" t="s">
        <v>69</v>
      </c>
      <c r="D20" s="360" t="s">
        <v>2</v>
      </c>
      <c r="E20" s="214"/>
      <c r="F20" s="214"/>
      <c r="G20" s="214"/>
    </row>
    <row r="21" spans="1:7" ht="13.5" thickBot="1">
      <c r="A21" s="357"/>
      <c r="B21" s="359" t="s">
        <v>11</v>
      </c>
      <c r="C21" s="359"/>
      <c r="D21" s="361" t="s">
        <v>2</v>
      </c>
      <c r="E21" s="214"/>
      <c r="F21" s="214"/>
      <c r="G21" s="214"/>
    </row>
    <row r="22" spans="1:7" ht="13.5" thickBot="1">
      <c r="A22" s="89"/>
      <c r="B22" s="90" t="s">
        <v>8</v>
      </c>
      <c r="C22" s="90" t="s">
        <v>12</v>
      </c>
      <c r="D22" s="91"/>
      <c r="E22" s="121"/>
      <c r="F22" s="121"/>
      <c r="G22" s="121"/>
    </row>
    <row r="23" spans="1:7" ht="13.5" thickBot="1">
      <c r="A23" s="140" t="s">
        <v>115</v>
      </c>
      <c r="B23" s="56" t="s">
        <v>25</v>
      </c>
      <c r="C23" s="119">
        <v>918</v>
      </c>
      <c r="D23" s="168"/>
      <c r="E23" s="240"/>
      <c r="F23" s="240"/>
      <c r="G23" s="240"/>
    </row>
    <row r="24" spans="1:7" ht="13.5" thickBot="1">
      <c r="A24" s="162" t="s">
        <v>3</v>
      </c>
      <c r="B24" s="163"/>
      <c r="C24" s="163">
        <f>SUM(C23:C23)</f>
        <v>918</v>
      </c>
      <c r="D24" s="167"/>
      <c r="E24" s="241"/>
      <c r="F24" s="241"/>
      <c r="G24" s="241"/>
    </row>
    <row r="27" spans="1:7" ht="13.5" thickBot="1"/>
    <row r="28" spans="1:7" ht="13.5" thickBot="1">
      <c r="A28" s="353" t="s">
        <v>132</v>
      </c>
      <c r="B28" s="354"/>
      <c r="C28" s="354"/>
      <c r="D28" s="355"/>
      <c r="E28" s="216"/>
      <c r="F28" s="216"/>
      <c r="G28" s="216"/>
    </row>
    <row r="29" spans="1:7" ht="13.5" thickBot="1"/>
    <row r="30" spans="1:7">
      <c r="A30" s="356"/>
      <c r="B30" s="358" t="s">
        <v>68</v>
      </c>
      <c r="C30" s="358" t="s">
        <v>128</v>
      </c>
      <c r="D30" s="358" t="s">
        <v>129</v>
      </c>
      <c r="E30" s="358" t="s">
        <v>130</v>
      </c>
      <c r="F30" s="358" t="s">
        <v>164</v>
      </c>
      <c r="G30" s="360" t="s">
        <v>131</v>
      </c>
    </row>
    <row r="31" spans="1:7" ht="26.25" customHeight="1" thickBot="1">
      <c r="A31" s="357"/>
      <c r="B31" s="359"/>
      <c r="C31" s="359" t="s">
        <v>11</v>
      </c>
      <c r="D31" s="359"/>
      <c r="E31" s="359"/>
      <c r="F31" s="359"/>
      <c r="G31" s="361"/>
    </row>
    <row r="32" spans="1:7" ht="13.5" thickBot="1">
      <c r="A32" s="89"/>
      <c r="B32" s="90" t="s">
        <v>8</v>
      </c>
      <c r="C32" s="90" t="s">
        <v>8</v>
      </c>
      <c r="D32" s="90" t="s">
        <v>12</v>
      </c>
      <c r="E32" s="90" t="s">
        <v>12</v>
      </c>
      <c r="F32" s="90" t="s">
        <v>12</v>
      </c>
      <c r="G32" s="91" t="s">
        <v>33</v>
      </c>
    </row>
    <row r="33" spans="1:7" ht="41.25" customHeight="1">
      <c r="A33" s="245" t="s">
        <v>214</v>
      </c>
      <c r="B33" s="246" t="s">
        <v>25</v>
      </c>
      <c r="C33" s="247" t="s">
        <v>25</v>
      </c>
      <c r="D33" s="246">
        <v>225</v>
      </c>
      <c r="E33" s="246">
        <v>225</v>
      </c>
      <c r="F33" s="246">
        <v>225</v>
      </c>
      <c r="G33" s="248">
        <v>18</v>
      </c>
    </row>
    <row r="34" spans="1:7" ht="26.25" thickBot="1">
      <c r="A34" s="249" t="s">
        <v>102</v>
      </c>
      <c r="B34" s="250">
        <v>100</v>
      </c>
      <c r="C34" s="293">
        <v>9.4499999999999993</v>
      </c>
      <c r="D34" s="250">
        <v>945</v>
      </c>
      <c r="E34" s="250">
        <v>945</v>
      </c>
      <c r="F34" s="250">
        <v>945</v>
      </c>
      <c r="G34" s="251">
        <v>97</v>
      </c>
    </row>
    <row r="35" spans="1:7" ht="13.5" thickBot="1">
      <c r="B35" s="71"/>
      <c r="C35" s="162" t="s">
        <v>3</v>
      </c>
      <c r="D35" s="163">
        <f>SUM(D33:D34)</f>
        <v>1170</v>
      </c>
      <c r="E35" s="163">
        <f>SUM(E33:E34)</f>
        <v>1170</v>
      </c>
      <c r="F35" s="163">
        <f t="shared" ref="F35:G35" si="0">SUM(F33:F34)</f>
        <v>1170</v>
      </c>
      <c r="G35" s="252">
        <f t="shared" si="0"/>
        <v>115</v>
      </c>
    </row>
    <row r="38" spans="1:7" ht="13.5" thickBot="1"/>
    <row r="39" spans="1:7" ht="13.5" thickBot="1">
      <c r="A39" s="362" t="s">
        <v>9</v>
      </c>
      <c r="B39" s="363"/>
      <c r="C39" s="363"/>
      <c r="D39" s="364"/>
      <c r="E39" s="242"/>
      <c r="F39" s="242"/>
      <c r="G39" s="242"/>
    </row>
    <row r="40" spans="1:7" ht="26.25" customHeight="1">
      <c r="A40" s="365" t="s">
        <v>117</v>
      </c>
      <c r="B40" s="366"/>
      <c r="C40" s="77" t="s">
        <v>4</v>
      </c>
      <c r="D40" s="176">
        <f>C14</f>
        <v>316</v>
      </c>
      <c r="E40" s="243"/>
      <c r="F40" s="243"/>
      <c r="G40" s="243"/>
    </row>
    <row r="41" spans="1:7">
      <c r="A41" s="367" t="s">
        <v>118</v>
      </c>
      <c r="B41" s="368"/>
      <c r="C41" s="141" t="s">
        <v>4</v>
      </c>
      <c r="D41" s="177">
        <f>C24</f>
        <v>918</v>
      </c>
      <c r="E41" s="243"/>
      <c r="F41" s="243"/>
      <c r="G41" s="243"/>
    </row>
    <row r="42" spans="1:7">
      <c r="A42" s="367" t="s">
        <v>133</v>
      </c>
      <c r="B42" s="368"/>
      <c r="C42" s="141" t="s">
        <v>4</v>
      </c>
      <c r="D42" s="177">
        <f>E35</f>
        <v>1170</v>
      </c>
      <c r="E42" s="243"/>
      <c r="F42" s="243"/>
      <c r="G42" s="243"/>
    </row>
    <row r="43" spans="1:7" ht="26.25" customHeight="1">
      <c r="A43" s="367" t="s">
        <v>215</v>
      </c>
      <c r="B43" s="368"/>
      <c r="C43" s="141" t="s">
        <v>4</v>
      </c>
      <c r="D43" s="177">
        <f>F35</f>
        <v>1170</v>
      </c>
      <c r="E43" s="243"/>
      <c r="F43" s="243"/>
      <c r="G43" s="243"/>
    </row>
    <row r="44" spans="1:7" ht="26.25" customHeight="1">
      <c r="A44" s="367" t="s">
        <v>134</v>
      </c>
      <c r="B44" s="368"/>
      <c r="C44" s="141" t="s">
        <v>5</v>
      </c>
      <c r="D44" s="177">
        <f>G35</f>
        <v>115</v>
      </c>
      <c r="E44" s="243"/>
      <c r="F44" s="243"/>
      <c r="G44" s="243"/>
    </row>
    <row r="45" spans="1:7" ht="41.25" customHeight="1">
      <c r="A45" s="367" t="s">
        <v>159</v>
      </c>
      <c r="B45" s="368"/>
      <c r="C45" s="141" t="s">
        <v>120</v>
      </c>
      <c r="D45" s="177">
        <v>13</v>
      </c>
      <c r="E45" s="243"/>
      <c r="F45" s="243"/>
      <c r="G45" s="243"/>
    </row>
    <row r="46" spans="1:7" ht="41.25" customHeight="1" thickBot="1">
      <c r="A46" s="369" t="s">
        <v>160</v>
      </c>
      <c r="B46" s="370"/>
      <c r="C46" s="149" t="s">
        <v>120</v>
      </c>
      <c r="D46" s="178">
        <v>18</v>
      </c>
      <c r="E46" s="243"/>
      <c r="F46" s="243"/>
      <c r="G46" s="243"/>
    </row>
    <row r="49" spans="5:7">
      <c r="E49" s="47" t="s">
        <v>51</v>
      </c>
    </row>
    <row r="51" spans="5:7">
      <c r="E51" s="47"/>
      <c r="F51" s="47" t="s">
        <v>52</v>
      </c>
      <c r="G51" s="47"/>
    </row>
  </sheetData>
  <mergeCells count="28">
    <mergeCell ref="G30:G31"/>
    <mergeCell ref="A42:B42"/>
    <mergeCell ref="A44:B44"/>
    <mergeCell ref="A43:B43"/>
    <mergeCell ref="A45:B45"/>
    <mergeCell ref="E30:E31"/>
    <mergeCell ref="F30:F31"/>
    <mergeCell ref="A46:B46"/>
    <mergeCell ref="A28:D28"/>
    <mergeCell ref="A30:A31"/>
    <mergeCell ref="C30:C31"/>
    <mergeCell ref="D30:D31"/>
    <mergeCell ref="B30:B31"/>
    <mergeCell ref="A2:D2"/>
    <mergeCell ref="A4:D4"/>
    <mergeCell ref="A39:D39"/>
    <mergeCell ref="A40:B40"/>
    <mergeCell ref="A41:B41"/>
    <mergeCell ref="A18:D18"/>
    <mergeCell ref="A20:A21"/>
    <mergeCell ref="B20:B21"/>
    <mergeCell ref="C20:C21"/>
    <mergeCell ref="A8:D8"/>
    <mergeCell ref="A10:A11"/>
    <mergeCell ref="B10:B11"/>
    <mergeCell ref="C10:C11"/>
    <mergeCell ref="D10:D11"/>
    <mergeCell ref="D20:D21"/>
  </mergeCells>
  <pageMargins left="0.7" right="0.7" top="0.75" bottom="0.75" header="0.3" footer="0.3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77"/>
  <sheetViews>
    <sheetView zoomScaleNormal="100" zoomScaleSheetLayoutView="98" workbookViewId="0">
      <selection activeCell="G62" sqref="G62"/>
    </sheetView>
  </sheetViews>
  <sheetFormatPr defaultColWidth="9.140625" defaultRowHeight="12.75"/>
  <cols>
    <col min="1" max="1" width="21.42578125" style="53" customWidth="1"/>
    <col min="2" max="2" width="11.42578125" style="53" customWidth="1"/>
    <col min="3" max="3" width="8.42578125" style="53" customWidth="1"/>
    <col min="4" max="4" width="11.28515625" style="53" customWidth="1"/>
    <col min="5" max="5" width="20" style="53" customWidth="1"/>
    <col min="6" max="6" width="9.28515625" style="53" bestFit="1" customWidth="1"/>
    <col min="7" max="7" width="20.140625" style="53" bestFit="1" customWidth="1"/>
    <col min="8" max="8" width="10.5703125" style="3" customWidth="1"/>
    <col min="9" max="16384" width="9.140625" style="3"/>
  </cols>
  <sheetData>
    <row r="1" spans="1:7">
      <c r="A1" s="52"/>
      <c r="B1" s="52"/>
      <c r="C1" s="52"/>
      <c r="D1" s="52"/>
      <c r="E1" s="52"/>
    </row>
    <row r="2" spans="1:7">
      <c r="A2" s="347" t="s">
        <v>28</v>
      </c>
      <c r="B2" s="347"/>
      <c r="C2" s="347"/>
      <c r="D2" s="347"/>
      <c r="E2" s="347"/>
      <c r="F2" s="217"/>
      <c r="G2" s="217"/>
    </row>
    <row r="3" spans="1:7">
      <c r="A3" s="218"/>
      <c r="B3" s="170"/>
      <c r="C3" s="170"/>
      <c r="D3" s="170"/>
      <c r="E3" s="170"/>
      <c r="F3" s="170"/>
      <c r="G3" s="170"/>
    </row>
    <row r="4" spans="1:7" ht="12.75" customHeight="1">
      <c r="A4" s="348" t="s">
        <v>63</v>
      </c>
      <c r="B4" s="348"/>
      <c r="C4" s="348"/>
      <c r="D4" s="348"/>
      <c r="E4" s="348"/>
      <c r="F4" s="219"/>
      <c r="G4" s="219"/>
    </row>
    <row r="5" spans="1:7">
      <c r="A5" s="54"/>
      <c r="B5" s="52"/>
      <c r="C5" s="52"/>
      <c r="D5" s="55"/>
      <c r="E5" s="55"/>
    </row>
    <row r="6" spans="1:7" ht="13.5" thickBot="1">
      <c r="A6" s="54"/>
      <c r="B6" s="52"/>
      <c r="C6" s="52"/>
      <c r="D6" s="55"/>
      <c r="E6" s="55"/>
    </row>
    <row r="7" spans="1:7" s="44" customFormat="1" ht="26.25" customHeight="1" thickBot="1">
      <c r="A7" s="353" t="s">
        <v>93</v>
      </c>
      <c r="B7" s="354"/>
      <c r="C7" s="354"/>
      <c r="D7" s="354"/>
      <c r="E7" s="355"/>
      <c r="F7" s="152"/>
      <c r="G7" s="152"/>
    </row>
    <row r="8" spans="1:7" s="44" customFormat="1">
      <c r="A8" s="216"/>
      <c r="B8" s="216"/>
      <c r="C8" s="216"/>
      <c r="D8" s="216"/>
      <c r="E8" s="216"/>
      <c r="F8" s="152"/>
      <c r="G8" s="152"/>
    </row>
    <row r="9" spans="1:7" s="44" customFormat="1" ht="13.5" thickBot="1">
      <c r="A9" s="215"/>
      <c r="B9" s="215"/>
      <c r="C9" s="215"/>
      <c r="D9" s="215"/>
      <c r="E9" s="215"/>
      <c r="F9" s="152"/>
      <c r="G9" s="152"/>
    </row>
    <row r="10" spans="1:7" ht="13.5" thickBot="1">
      <c r="A10" s="136" t="s">
        <v>94</v>
      </c>
      <c r="B10" s="137"/>
      <c r="C10" s="137"/>
      <c r="D10" s="137"/>
      <c r="E10" s="137"/>
      <c r="F10" s="125"/>
      <c r="G10" s="125"/>
    </row>
    <row r="11" spans="1:7" ht="12.75" customHeight="1">
      <c r="A11" s="356" t="s">
        <v>54</v>
      </c>
      <c r="B11" s="358" t="s">
        <v>41</v>
      </c>
      <c r="C11" s="358" t="s">
        <v>10</v>
      </c>
      <c r="D11" s="358" t="s">
        <v>42</v>
      </c>
      <c r="E11" s="360" t="s">
        <v>2</v>
      </c>
      <c r="F11" s="352"/>
      <c r="G11" s="352"/>
    </row>
    <row r="12" spans="1:7" ht="13.5" thickBot="1">
      <c r="A12" s="357"/>
      <c r="B12" s="359" t="s">
        <v>11</v>
      </c>
      <c r="C12" s="359"/>
      <c r="D12" s="359"/>
      <c r="E12" s="361" t="s">
        <v>2</v>
      </c>
      <c r="F12" s="352"/>
      <c r="G12" s="352"/>
    </row>
    <row r="13" spans="1:7" ht="13.5" thickBot="1">
      <c r="A13" s="89"/>
      <c r="B13" s="90" t="s">
        <v>8</v>
      </c>
      <c r="C13" s="90" t="s">
        <v>8</v>
      </c>
      <c r="D13" s="90" t="s">
        <v>33</v>
      </c>
      <c r="E13" s="91"/>
      <c r="F13" s="121"/>
      <c r="G13" s="121"/>
    </row>
    <row r="14" spans="1:7">
      <c r="A14" s="140" t="s">
        <v>95</v>
      </c>
      <c r="B14" s="56">
        <v>130</v>
      </c>
      <c r="C14" s="56">
        <v>137</v>
      </c>
      <c r="D14" s="119">
        <f t="shared" ref="D14:D20" si="0">C14*0.0663</f>
        <v>9.0831</v>
      </c>
      <c r="E14" s="85" t="s">
        <v>56</v>
      </c>
      <c r="F14" s="138"/>
      <c r="G14" s="139"/>
    </row>
    <row r="15" spans="1:7">
      <c r="A15" s="146" t="s">
        <v>97</v>
      </c>
      <c r="B15" s="141">
        <v>70</v>
      </c>
      <c r="C15" s="141">
        <v>76</v>
      </c>
      <c r="D15" s="142">
        <f t="shared" si="0"/>
        <v>5.0388000000000002</v>
      </c>
      <c r="E15" s="147" t="s">
        <v>56</v>
      </c>
      <c r="F15" s="138"/>
      <c r="G15" s="139"/>
    </row>
    <row r="16" spans="1:7">
      <c r="A16" s="146" t="s">
        <v>99</v>
      </c>
      <c r="B16" s="141">
        <v>50</v>
      </c>
      <c r="C16" s="141">
        <v>64</v>
      </c>
      <c r="D16" s="142">
        <f t="shared" si="0"/>
        <v>4.2431999999999999</v>
      </c>
      <c r="E16" s="147" t="s">
        <v>56</v>
      </c>
      <c r="F16" s="138"/>
      <c r="G16" s="139"/>
    </row>
    <row r="17" spans="1:7">
      <c r="A17" s="146" t="s">
        <v>98</v>
      </c>
      <c r="B17" s="141">
        <v>100</v>
      </c>
      <c r="C17" s="141">
        <v>100</v>
      </c>
      <c r="D17" s="142">
        <f t="shared" si="0"/>
        <v>6.63</v>
      </c>
      <c r="E17" s="147" t="s">
        <v>56</v>
      </c>
      <c r="F17" s="138"/>
      <c r="G17" s="139"/>
    </row>
    <row r="18" spans="1:7">
      <c r="A18" s="146" t="s">
        <v>96</v>
      </c>
      <c r="B18" s="141">
        <v>180</v>
      </c>
      <c r="C18" s="141">
        <v>180</v>
      </c>
      <c r="D18" s="142">
        <f t="shared" si="0"/>
        <v>11.933999999999999</v>
      </c>
      <c r="E18" s="147" t="s">
        <v>55</v>
      </c>
      <c r="F18" s="138"/>
      <c r="G18" s="139"/>
    </row>
    <row r="19" spans="1:7">
      <c r="A19" s="146" t="s">
        <v>100</v>
      </c>
      <c r="B19" s="141">
        <v>140</v>
      </c>
      <c r="C19" s="141">
        <v>140</v>
      </c>
      <c r="D19" s="142">
        <f t="shared" si="0"/>
        <v>9.282</v>
      </c>
      <c r="E19" s="147" t="s">
        <v>55</v>
      </c>
      <c r="F19" s="138"/>
      <c r="G19" s="139"/>
    </row>
    <row r="20" spans="1:7" ht="13.5" thickBot="1">
      <c r="A20" s="148" t="s">
        <v>101</v>
      </c>
      <c r="B20" s="149">
        <v>30</v>
      </c>
      <c r="C20" s="149">
        <v>33</v>
      </c>
      <c r="D20" s="150">
        <f t="shared" si="0"/>
        <v>2.1879</v>
      </c>
      <c r="E20" s="151" t="s">
        <v>55</v>
      </c>
      <c r="F20" s="138"/>
      <c r="G20" s="139"/>
    </row>
    <row r="21" spans="1:7" ht="13.5" thickBot="1">
      <c r="A21" s="84" t="s">
        <v>3</v>
      </c>
      <c r="B21" s="110">
        <f>SUM(B14:B20)</f>
        <v>700</v>
      </c>
      <c r="C21" s="110">
        <f>SUM(C14:C20)</f>
        <v>730</v>
      </c>
      <c r="D21" s="110">
        <f>SUM(D14:D20)</f>
        <v>48.399000000000001</v>
      </c>
      <c r="E21" s="153"/>
      <c r="F21" s="3"/>
      <c r="G21" s="62"/>
    </row>
    <row r="22" spans="1:7">
      <c r="A22" s="71"/>
      <c r="B22" s="71"/>
      <c r="C22" s="71"/>
      <c r="D22" s="71"/>
      <c r="E22" s="166"/>
      <c r="F22" s="3"/>
      <c r="G22" s="62"/>
    </row>
    <row r="23" spans="1:7" ht="13.5" thickBot="1">
      <c r="A23" s="52"/>
      <c r="B23" s="40"/>
      <c r="C23" s="48"/>
      <c r="D23" s="61"/>
      <c r="E23" s="61"/>
      <c r="F23" s="61"/>
    </row>
    <row r="24" spans="1:7" ht="13.5" thickBot="1">
      <c r="A24" s="136" t="s">
        <v>102</v>
      </c>
      <c r="B24" s="137"/>
      <c r="C24" s="137"/>
      <c r="D24" s="137"/>
      <c r="E24" s="137"/>
      <c r="F24" s="61"/>
    </row>
    <row r="25" spans="1:7">
      <c r="A25" s="356" t="s">
        <v>7</v>
      </c>
      <c r="B25" s="358" t="s">
        <v>41</v>
      </c>
      <c r="C25" s="358" t="s">
        <v>10</v>
      </c>
      <c r="D25" s="358" t="s">
        <v>42</v>
      </c>
      <c r="E25" s="360" t="s">
        <v>2</v>
      </c>
      <c r="F25" s="61"/>
    </row>
    <row r="26" spans="1:7" ht="13.5" thickBot="1">
      <c r="A26" s="357"/>
      <c r="B26" s="359" t="s">
        <v>11</v>
      </c>
      <c r="C26" s="359"/>
      <c r="D26" s="359"/>
      <c r="E26" s="361" t="s">
        <v>2</v>
      </c>
      <c r="F26" s="61"/>
    </row>
    <row r="27" spans="1:7" ht="13.5" thickBot="1">
      <c r="A27" s="143"/>
      <c r="B27" s="144" t="s">
        <v>8</v>
      </c>
      <c r="C27" s="144" t="s">
        <v>8</v>
      </c>
      <c r="D27" s="144" t="s">
        <v>33</v>
      </c>
      <c r="E27" s="145"/>
      <c r="F27" s="61"/>
    </row>
    <row r="28" spans="1:7" ht="13.5" thickBot="1">
      <c r="A28" s="140" t="s">
        <v>103</v>
      </c>
      <c r="B28" s="56">
        <v>275</v>
      </c>
      <c r="C28" s="56">
        <v>290</v>
      </c>
      <c r="D28" s="119">
        <f>C28*0.0663</f>
        <v>19.227</v>
      </c>
      <c r="E28" s="85" t="s">
        <v>53</v>
      </c>
      <c r="F28" s="61"/>
    </row>
    <row r="29" spans="1:7" ht="13.5" thickBot="1">
      <c r="A29" s="162" t="s">
        <v>3</v>
      </c>
      <c r="B29" s="163">
        <f>SUM(B28:B28)</f>
        <v>275</v>
      </c>
      <c r="C29" s="163">
        <f>SUM(C28:C28)</f>
        <v>290</v>
      </c>
      <c r="D29" s="163">
        <f>SUM(D28:D28)</f>
        <v>19.227</v>
      </c>
      <c r="E29" s="165"/>
      <c r="F29" s="61"/>
    </row>
    <row r="30" spans="1:7">
      <c r="A30" s="52"/>
      <c r="B30" s="40"/>
      <c r="C30" s="71"/>
      <c r="D30" s="61"/>
      <c r="E30" s="61"/>
      <c r="F30" s="72"/>
    </row>
    <row r="31" spans="1:7" ht="13.5" thickBot="1">
      <c r="A31" s="52"/>
      <c r="B31" s="40"/>
      <c r="C31" s="71"/>
      <c r="D31" s="61"/>
      <c r="E31" s="61"/>
      <c r="F31" s="72"/>
    </row>
    <row r="32" spans="1:7" ht="13.5" thickBot="1">
      <c r="A32" s="136" t="s">
        <v>104</v>
      </c>
      <c r="B32" s="137"/>
      <c r="C32" s="137"/>
      <c r="D32" s="137"/>
      <c r="E32" s="137"/>
      <c r="F32" s="72"/>
    </row>
    <row r="33" spans="1:6">
      <c r="A33" s="356" t="s">
        <v>54</v>
      </c>
      <c r="B33" s="358" t="s">
        <v>41</v>
      </c>
      <c r="C33" s="358" t="s">
        <v>10</v>
      </c>
      <c r="D33" s="358" t="s">
        <v>42</v>
      </c>
      <c r="E33" s="360" t="s">
        <v>2</v>
      </c>
      <c r="F33" s="72"/>
    </row>
    <row r="34" spans="1:6" ht="13.5" thickBot="1">
      <c r="A34" s="357"/>
      <c r="B34" s="359" t="s">
        <v>11</v>
      </c>
      <c r="C34" s="359"/>
      <c r="D34" s="359"/>
      <c r="E34" s="361" t="s">
        <v>2</v>
      </c>
      <c r="F34" s="72"/>
    </row>
    <row r="35" spans="1:6" ht="13.5" thickBot="1">
      <c r="A35" s="89"/>
      <c r="B35" s="90" t="s">
        <v>8</v>
      </c>
      <c r="C35" s="90" t="s">
        <v>8</v>
      </c>
      <c r="D35" s="90" t="s">
        <v>33</v>
      </c>
      <c r="E35" s="91"/>
      <c r="F35" s="72"/>
    </row>
    <row r="36" spans="1:6">
      <c r="A36" s="140" t="s">
        <v>96</v>
      </c>
      <c r="B36" s="56">
        <v>170</v>
      </c>
      <c r="C36" s="56">
        <v>175</v>
      </c>
      <c r="D36" s="119">
        <f>C36*0.0663</f>
        <v>11.602499999999999</v>
      </c>
      <c r="E36" s="85" t="s">
        <v>56</v>
      </c>
      <c r="F36" s="72"/>
    </row>
    <row r="37" spans="1:6" ht="13.5" thickBot="1">
      <c r="A37" s="148" t="s">
        <v>96</v>
      </c>
      <c r="B37" s="149">
        <v>180</v>
      </c>
      <c r="C37" s="149">
        <v>183</v>
      </c>
      <c r="D37" s="150">
        <f>C37*0.0663</f>
        <v>12.132899999999999</v>
      </c>
      <c r="E37" s="151" t="s">
        <v>55</v>
      </c>
      <c r="F37" s="72"/>
    </row>
    <row r="38" spans="1:6" ht="13.5" thickBot="1">
      <c r="A38" s="162" t="s">
        <v>3</v>
      </c>
      <c r="B38" s="163">
        <f>SUM(B36:B37)</f>
        <v>350</v>
      </c>
      <c r="C38" s="163">
        <f>SUM(C36:C37)</f>
        <v>358</v>
      </c>
      <c r="D38" s="163">
        <f>SUM(D36:D37)</f>
        <v>23.735399999999998</v>
      </c>
      <c r="E38" s="164"/>
      <c r="F38" s="72"/>
    </row>
    <row r="39" spans="1:6">
      <c r="A39" s="71"/>
      <c r="B39" s="71"/>
      <c r="C39" s="71"/>
      <c r="D39" s="71"/>
      <c r="E39" s="166"/>
      <c r="F39" s="72"/>
    </row>
    <row r="40" spans="1:6" ht="13.5" thickBot="1">
      <c r="A40" s="71"/>
      <c r="B40" s="71"/>
      <c r="C40" s="71"/>
      <c r="D40" s="71"/>
      <c r="E40" s="166"/>
      <c r="F40" s="72"/>
    </row>
    <row r="41" spans="1:6" ht="13.5" thickBot="1">
      <c r="A41" s="136" t="s">
        <v>105</v>
      </c>
      <c r="B41" s="137"/>
      <c r="C41" s="137"/>
      <c r="D41" s="137"/>
      <c r="E41" s="137"/>
      <c r="F41" s="72"/>
    </row>
    <row r="42" spans="1:6">
      <c r="A42" s="381" t="s">
        <v>54</v>
      </c>
      <c r="B42" s="382" t="s">
        <v>41</v>
      </c>
      <c r="C42" s="382" t="s">
        <v>10</v>
      </c>
      <c r="D42" s="382" t="s">
        <v>42</v>
      </c>
      <c r="E42" s="383" t="s">
        <v>2</v>
      </c>
      <c r="F42" s="72"/>
    </row>
    <row r="43" spans="1:6" ht="13.5" thickBot="1">
      <c r="A43" s="357"/>
      <c r="B43" s="359" t="s">
        <v>11</v>
      </c>
      <c r="C43" s="359"/>
      <c r="D43" s="359"/>
      <c r="E43" s="361" t="s">
        <v>2</v>
      </c>
      <c r="F43" s="72"/>
    </row>
    <row r="44" spans="1:6" ht="13.5" thickBot="1">
      <c r="A44" s="89"/>
      <c r="B44" s="90" t="s">
        <v>8</v>
      </c>
      <c r="C44" s="90" t="s">
        <v>8</v>
      </c>
      <c r="D44" s="90" t="s">
        <v>33</v>
      </c>
      <c r="E44" s="91"/>
      <c r="F44" s="72"/>
    </row>
    <row r="45" spans="1:6">
      <c r="A45" s="140" t="s">
        <v>106</v>
      </c>
      <c r="B45" s="56">
        <v>40</v>
      </c>
      <c r="C45" s="56">
        <v>40</v>
      </c>
      <c r="D45" s="119">
        <f>C45*0.0663</f>
        <v>2.6520000000000001</v>
      </c>
      <c r="E45" s="85" t="s">
        <v>56</v>
      </c>
      <c r="F45" s="72"/>
    </row>
    <row r="46" spans="1:6">
      <c r="A46" s="146" t="s">
        <v>107</v>
      </c>
      <c r="B46" s="141">
        <v>20</v>
      </c>
      <c r="C46" s="141">
        <v>20</v>
      </c>
      <c r="D46" s="142">
        <f>C46*0.0663</f>
        <v>1.3260000000000001</v>
      </c>
      <c r="E46" s="147" t="s">
        <v>56</v>
      </c>
      <c r="F46" s="72"/>
    </row>
    <row r="47" spans="1:6">
      <c r="A47" s="146" t="s">
        <v>108</v>
      </c>
      <c r="B47" s="141">
        <v>110</v>
      </c>
      <c r="C47" s="141">
        <v>120</v>
      </c>
      <c r="D47" s="142">
        <f>C47*0.0663</f>
        <v>7.9559999999999995</v>
      </c>
      <c r="E47" s="147" t="s">
        <v>56</v>
      </c>
      <c r="F47" s="72"/>
    </row>
    <row r="48" spans="1:6" ht="13.5" thickBot="1">
      <c r="A48" s="146" t="s">
        <v>109</v>
      </c>
      <c r="B48" s="141">
        <v>180</v>
      </c>
      <c r="C48" s="141">
        <v>185</v>
      </c>
      <c r="D48" s="142">
        <f>C48*0.0663</f>
        <v>12.265499999999999</v>
      </c>
      <c r="E48" s="147" t="s">
        <v>55</v>
      </c>
      <c r="F48" s="72"/>
    </row>
    <row r="49" spans="1:6" ht="13.5" thickBot="1">
      <c r="A49" s="162" t="s">
        <v>3</v>
      </c>
      <c r="B49" s="163">
        <f>SUM(B45:B48)</f>
        <v>350</v>
      </c>
      <c r="C49" s="163">
        <f>SUM(C45:C48)</f>
        <v>365</v>
      </c>
      <c r="D49" s="163">
        <f>SUM(D45:D48)</f>
        <v>24.1995</v>
      </c>
      <c r="E49" s="164"/>
      <c r="F49" s="72"/>
    </row>
    <row r="50" spans="1:6">
      <c r="A50" s="52"/>
      <c r="B50" s="40"/>
      <c r="C50" s="71"/>
      <c r="D50" s="61"/>
      <c r="E50" s="61"/>
      <c r="F50" s="72"/>
    </row>
    <row r="51" spans="1:6" ht="13.5" thickBot="1">
      <c r="A51" s="52"/>
      <c r="B51" s="40"/>
      <c r="C51" s="71"/>
      <c r="D51" s="61"/>
      <c r="E51" s="61"/>
      <c r="F51" s="72"/>
    </row>
    <row r="52" spans="1:6" ht="26.25" customHeight="1" thickBot="1">
      <c r="A52" s="353" t="s">
        <v>161</v>
      </c>
      <c r="B52" s="354"/>
      <c r="C52" s="354"/>
      <c r="D52" s="354"/>
      <c r="E52" s="355"/>
      <c r="F52" s="72"/>
    </row>
    <row r="53" spans="1:6" ht="13.5" thickBot="1">
      <c r="A53" s="216"/>
      <c r="B53" s="216"/>
      <c r="C53" s="216"/>
      <c r="D53" s="216"/>
      <c r="E53" s="216"/>
      <c r="F53" s="72"/>
    </row>
    <row r="54" spans="1:6">
      <c r="A54" s="356"/>
      <c r="B54" s="358" t="s">
        <v>41</v>
      </c>
      <c r="C54" s="358" t="s">
        <v>10</v>
      </c>
      <c r="D54" s="358" t="s">
        <v>42</v>
      </c>
      <c r="E54" s="360" t="s">
        <v>2</v>
      </c>
      <c r="F54" s="72"/>
    </row>
    <row r="55" spans="1:6" ht="13.5" thickBot="1">
      <c r="A55" s="357"/>
      <c r="B55" s="359" t="s">
        <v>11</v>
      </c>
      <c r="C55" s="359"/>
      <c r="D55" s="359"/>
      <c r="E55" s="361" t="s">
        <v>2</v>
      </c>
      <c r="F55" s="72"/>
    </row>
    <row r="56" spans="1:6" ht="13.5" thickBot="1">
      <c r="A56" s="89"/>
      <c r="B56" s="90" t="s">
        <v>8</v>
      </c>
      <c r="C56" s="90" t="s">
        <v>8</v>
      </c>
      <c r="D56" s="90" t="s">
        <v>33</v>
      </c>
      <c r="E56" s="91"/>
      <c r="F56" s="72"/>
    </row>
    <row r="57" spans="1:6">
      <c r="A57" s="227" t="s">
        <v>110</v>
      </c>
      <c r="B57" s="77">
        <f t="shared" ref="B57:B61" si="1">C57*0.8</f>
        <v>130.4</v>
      </c>
      <c r="C57" s="56">
        <v>163</v>
      </c>
      <c r="D57" s="119">
        <f t="shared" ref="D57:D61" si="2">C57*0.0443</f>
        <v>7.2208999999999994</v>
      </c>
      <c r="E57" s="85"/>
      <c r="F57" s="72"/>
    </row>
    <row r="58" spans="1:6">
      <c r="A58" s="135" t="s">
        <v>111</v>
      </c>
      <c r="B58" s="78">
        <f t="shared" si="1"/>
        <v>208.8</v>
      </c>
      <c r="C58" s="141">
        <v>261</v>
      </c>
      <c r="D58" s="142">
        <f t="shared" si="2"/>
        <v>11.5623</v>
      </c>
      <c r="E58" s="147"/>
      <c r="F58" s="72"/>
    </row>
    <row r="59" spans="1:6">
      <c r="A59" s="135" t="s">
        <v>112</v>
      </c>
      <c r="B59" s="78">
        <f t="shared" si="1"/>
        <v>394.40000000000003</v>
      </c>
      <c r="C59" s="141">
        <v>493</v>
      </c>
      <c r="D59" s="142">
        <f t="shared" si="2"/>
        <v>21.8399</v>
      </c>
      <c r="E59" s="147"/>
      <c r="F59" s="72"/>
    </row>
    <row r="60" spans="1:6">
      <c r="A60" s="135" t="s">
        <v>113</v>
      </c>
      <c r="B60" s="78">
        <f t="shared" si="1"/>
        <v>441.6</v>
      </c>
      <c r="C60" s="141">
        <v>552</v>
      </c>
      <c r="D60" s="142">
        <f t="shared" si="2"/>
        <v>24.453599999999998</v>
      </c>
      <c r="E60" s="147"/>
      <c r="F60" s="72"/>
    </row>
    <row r="61" spans="1:6" ht="13.5" thickBot="1">
      <c r="A61" s="128" t="s">
        <v>114</v>
      </c>
      <c r="B61" s="79">
        <f t="shared" si="1"/>
        <v>208.8</v>
      </c>
      <c r="C61" s="149">
        <v>261</v>
      </c>
      <c r="D61" s="150">
        <f t="shared" si="2"/>
        <v>11.5623</v>
      </c>
      <c r="E61" s="151"/>
      <c r="F61" s="72"/>
    </row>
    <row r="62" spans="1:6" ht="13.5" thickBot="1">
      <c r="A62" s="84" t="s">
        <v>3</v>
      </c>
      <c r="B62" s="110">
        <f>SUM(B57:B61)</f>
        <v>1384.0000000000002</v>
      </c>
      <c r="C62" s="110">
        <f>SUM(C57:C61)</f>
        <v>1730</v>
      </c>
      <c r="D62" s="110">
        <f>SUM(D57:D61)</f>
        <v>76.63900000000001</v>
      </c>
      <c r="E62" s="153"/>
      <c r="F62" s="72"/>
    </row>
    <row r="63" spans="1:6">
      <c r="A63" s="71"/>
      <c r="B63" s="71"/>
      <c r="C63" s="71"/>
      <c r="D63" s="71"/>
      <c r="E63" s="166"/>
      <c r="F63" s="72"/>
    </row>
    <row r="64" spans="1:6">
      <c r="A64" s="71"/>
      <c r="B64" s="71"/>
      <c r="C64" s="71"/>
      <c r="D64" s="71"/>
      <c r="E64" s="166"/>
      <c r="F64" s="72"/>
    </row>
    <row r="65" spans="1:7" ht="13.5" thickBot="1">
      <c r="A65" s="52"/>
      <c r="B65" s="52"/>
      <c r="C65" s="52"/>
      <c r="D65" s="55"/>
      <c r="E65" s="55"/>
    </row>
    <row r="66" spans="1:7" ht="13.5" customHeight="1" thickBot="1">
      <c r="A66" s="349" t="s">
        <v>9</v>
      </c>
      <c r="B66" s="350"/>
      <c r="C66" s="350"/>
      <c r="D66" s="350"/>
      <c r="E66" s="351"/>
      <c r="F66" s="3"/>
      <c r="G66" s="3"/>
    </row>
    <row r="67" spans="1:7" ht="26.25" customHeight="1">
      <c r="A67" s="372" t="s">
        <v>58</v>
      </c>
      <c r="B67" s="373"/>
      <c r="C67" s="374"/>
      <c r="D67" s="42" t="s">
        <v>1</v>
      </c>
      <c r="E67" s="176">
        <f>B21+B29+B38+B49+B62</f>
        <v>3059</v>
      </c>
      <c r="F67" s="3"/>
      <c r="G67" s="3"/>
    </row>
    <row r="68" spans="1:7" ht="26.25" customHeight="1">
      <c r="A68" s="375" t="s">
        <v>80</v>
      </c>
      <c r="B68" s="376"/>
      <c r="C68" s="377"/>
      <c r="D68" s="43" t="s">
        <v>1</v>
      </c>
      <c r="E68" s="177">
        <f>C21+C29+C38+C49</f>
        <v>1743</v>
      </c>
      <c r="F68" s="3"/>
      <c r="G68" s="3"/>
    </row>
    <row r="69" spans="1:7" ht="26.25" customHeight="1">
      <c r="A69" s="375" t="s">
        <v>57</v>
      </c>
      <c r="B69" s="376"/>
      <c r="C69" s="377"/>
      <c r="D69" s="229" t="s">
        <v>1</v>
      </c>
      <c r="E69" s="228">
        <f>C62</f>
        <v>1730</v>
      </c>
      <c r="F69" s="3"/>
      <c r="G69" s="3"/>
    </row>
    <row r="70" spans="1:7" ht="13.5" customHeight="1" thickBot="1">
      <c r="A70" s="378" t="s">
        <v>144</v>
      </c>
      <c r="B70" s="379"/>
      <c r="C70" s="380"/>
      <c r="D70" s="57" t="s">
        <v>5</v>
      </c>
      <c r="E70" s="178">
        <f>D21+D29+D38+D49+D62</f>
        <v>192.19990000000001</v>
      </c>
      <c r="F70" s="58"/>
      <c r="G70" s="3"/>
    </row>
    <row r="71" spans="1:7">
      <c r="F71" s="58"/>
      <c r="G71" s="3"/>
    </row>
    <row r="74" spans="1:7">
      <c r="B74" s="59"/>
      <c r="C74" s="52"/>
      <c r="D74" s="59"/>
      <c r="F74" s="120"/>
    </row>
    <row r="75" spans="1:7">
      <c r="A75" s="371" t="s">
        <v>47</v>
      </c>
      <c r="B75" s="371"/>
      <c r="C75" s="371"/>
      <c r="D75" s="371"/>
      <c r="E75" s="371"/>
      <c r="G75" s="218"/>
    </row>
    <row r="76" spans="1:7">
      <c r="D76" s="54"/>
    </row>
    <row r="77" spans="1:7">
      <c r="B77" s="52"/>
    </row>
  </sheetData>
  <mergeCells count="37">
    <mergeCell ref="G11:G12"/>
    <mergeCell ref="F11:F12"/>
    <mergeCell ref="E11:E12"/>
    <mergeCell ref="E25:E26"/>
    <mergeCell ref="A33:A34"/>
    <mergeCell ref="B33:B34"/>
    <mergeCell ref="C33:C34"/>
    <mergeCell ref="D33:D34"/>
    <mergeCell ref="A25:A26"/>
    <mergeCell ref="B25:B26"/>
    <mergeCell ref="C25:C26"/>
    <mergeCell ref="D25:D26"/>
    <mergeCell ref="E33:E34"/>
    <mergeCell ref="A42:A43"/>
    <mergeCell ref="B42:B43"/>
    <mergeCell ref="C42:C43"/>
    <mergeCell ref="D42:D43"/>
    <mergeCell ref="A2:E2"/>
    <mergeCell ref="A4:E4"/>
    <mergeCell ref="E42:E43"/>
    <mergeCell ref="A7:E7"/>
    <mergeCell ref="A11:A12"/>
    <mergeCell ref="B11:B12"/>
    <mergeCell ref="C11:C12"/>
    <mergeCell ref="D11:D12"/>
    <mergeCell ref="A66:E66"/>
    <mergeCell ref="A75:E75"/>
    <mergeCell ref="A67:C67"/>
    <mergeCell ref="A68:C68"/>
    <mergeCell ref="A70:C70"/>
    <mergeCell ref="A69:C69"/>
    <mergeCell ref="A52:E52"/>
    <mergeCell ref="A54:A55"/>
    <mergeCell ref="B54:B55"/>
    <mergeCell ref="C54:C55"/>
    <mergeCell ref="D54:D55"/>
    <mergeCell ref="E54:E55"/>
  </mergeCells>
  <phoneticPr fontId="0" type="noConversion"/>
  <pageMargins left="0.7" right="0.7" top="0.75" bottom="0.75" header="0.3" footer="0.3"/>
  <pageSetup paperSize="9" fitToHeight="0" orientation="portrait" r:id="rId1"/>
  <headerFooter alignWithMargins="0"/>
  <rowBreaks count="1" manualBreakCount="1">
    <brk id="39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J28"/>
  <sheetViews>
    <sheetView view="pageBreakPreview" zoomScale="98" zoomScaleNormal="100" zoomScaleSheetLayoutView="98" workbookViewId="0">
      <selection activeCell="H29" sqref="H29"/>
    </sheetView>
  </sheetViews>
  <sheetFormatPr defaultColWidth="9.140625" defaultRowHeight="12.75"/>
  <cols>
    <col min="1" max="1" width="28.5703125" style="1" customWidth="1"/>
    <col min="2" max="2" width="14" style="1" customWidth="1"/>
    <col min="3" max="3" width="14.42578125" style="1" customWidth="1"/>
    <col min="4" max="4" width="14.85546875" style="1" customWidth="1"/>
    <col min="5" max="5" width="10.7109375" style="1" customWidth="1"/>
    <col min="6" max="6" width="12.140625" style="1" customWidth="1"/>
    <col min="7" max="7" width="15.7109375" style="1" customWidth="1"/>
    <col min="8" max="8" width="16.5703125" style="1" customWidth="1"/>
    <col min="9" max="9" width="15.85546875" style="1" bestFit="1" customWidth="1"/>
    <col min="10" max="10" width="9.140625" style="1"/>
    <col min="11" max="11" width="16.28515625" style="1" bestFit="1" customWidth="1"/>
    <col min="12" max="16384" width="9.140625" style="1"/>
  </cols>
  <sheetData>
    <row r="1" spans="1:9" ht="12.75" customHeight="1">
      <c r="A1" s="394" t="s">
        <v>61</v>
      </c>
      <c r="B1" s="394"/>
      <c r="C1" s="394"/>
      <c r="D1" s="394"/>
      <c r="E1" s="394"/>
      <c r="F1" s="394"/>
      <c r="G1" s="394"/>
      <c r="H1" s="271"/>
      <c r="I1" s="271"/>
    </row>
    <row r="2" spans="1:9" ht="12.75" customHeight="1">
      <c r="A2" s="273"/>
      <c r="B2" s="273"/>
      <c r="C2" s="273"/>
      <c r="D2" s="273"/>
      <c r="E2" s="273"/>
      <c r="F2" s="273"/>
      <c r="G2" s="273"/>
      <c r="H2" s="273"/>
      <c r="I2" s="273"/>
    </row>
    <row r="3" spans="1:9" ht="12.75" customHeight="1">
      <c r="A3" s="395" t="s">
        <v>62</v>
      </c>
      <c r="B3" s="395"/>
      <c r="C3" s="395"/>
      <c r="D3" s="395"/>
      <c r="E3" s="395"/>
      <c r="F3" s="395"/>
      <c r="G3" s="395"/>
      <c r="H3" s="272"/>
      <c r="I3" s="272"/>
    </row>
    <row r="4" spans="1:9">
      <c r="C4" s="4"/>
      <c r="D4" s="4"/>
      <c r="E4" s="4"/>
      <c r="F4" s="4"/>
      <c r="G4" s="4"/>
      <c r="H4" s="4"/>
      <c r="I4" s="4"/>
    </row>
    <row r="5" spans="1:9" ht="13.5" thickBot="1">
      <c r="A5" s="125"/>
      <c r="B5" s="125"/>
      <c r="C5" s="125"/>
      <c r="D5" s="125"/>
      <c r="E5" s="125"/>
      <c r="F5" s="125"/>
      <c r="G5" s="125"/>
      <c r="H5" s="125"/>
      <c r="I5" s="125"/>
    </row>
    <row r="6" spans="1:9" ht="13.5" thickBot="1">
      <c r="A6" s="154"/>
      <c r="B6" s="155"/>
      <c r="C6" s="155"/>
      <c r="D6" s="155"/>
      <c r="E6" s="155"/>
      <c r="F6" s="155"/>
      <c r="G6" s="155"/>
      <c r="H6" s="51"/>
      <c r="I6" s="51"/>
    </row>
    <row r="7" spans="1:9" ht="12.75" customHeight="1">
      <c r="A7" s="399"/>
      <c r="B7" s="387" t="s">
        <v>26</v>
      </c>
      <c r="C7" s="387" t="s">
        <v>39</v>
      </c>
      <c r="D7" s="358" t="s">
        <v>162</v>
      </c>
      <c r="E7" s="387" t="s">
        <v>59</v>
      </c>
      <c r="F7" s="387" t="s">
        <v>60</v>
      </c>
      <c r="G7" s="387" t="s">
        <v>40</v>
      </c>
    </row>
    <row r="8" spans="1:9" ht="27" customHeight="1">
      <c r="A8" s="400"/>
      <c r="B8" s="388"/>
      <c r="C8" s="388"/>
      <c r="D8" s="398"/>
      <c r="E8" s="388"/>
      <c r="F8" s="388"/>
      <c r="G8" s="388"/>
    </row>
    <row r="9" spans="1:9">
      <c r="A9" s="157"/>
      <c r="B9" s="156" t="s">
        <v>12</v>
      </c>
      <c r="C9" s="156" t="s">
        <v>12</v>
      </c>
      <c r="D9" s="156" t="s">
        <v>33</v>
      </c>
      <c r="E9" s="156" t="s">
        <v>33</v>
      </c>
      <c r="F9" s="156" t="s">
        <v>33</v>
      </c>
      <c r="G9" s="156" t="s">
        <v>12</v>
      </c>
    </row>
    <row r="10" spans="1:9">
      <c r="A10" s="135" t="s">
        <v>110</v>
      </c>
      <c r="B10" s="223">
        <f t="shared" ref="B10:B14" si="0">C10*0.8</f>
        <v>300</v>
      </c>
      <c r="C10" s="223">
        <v>375</v>
      </c>
      <c r="D10" s="223">
        <f t="shared" ref="D10:D14" si="1">C10*0.2</f>
        <v>75</v>
      </c>
      <c r="E10" s="222">
        <f t="shared" ref="E10:E14" si="2">C10*0.05</f>
        <v>18.75</v>
      </c>
      <c r="F10" s="222">
        <f t="shared" ref="F10:F14" si="3">C10*0.03</f>
        <v>11.25</v>
      </c>
      <c r="G10" s="223">
        <f t="shared" ref="G10:G14" si="4">C10*1.025</f>
        <v>384.37499999999994</v>
      </c>
    </row>
    <row r="11" spans="1:9">
      <c r="A11" s="135" t="s">
        <v>111</v>
      </c>
      <c r="B11" s="223">
        <f t="shared" si="0"/>
        <v>832</v>
      </c>
      <c r="C11" s="223">
        <v>1040</v>
      </c>
      <c r="D11" s="223">
        <f t="shared" si="1"/>
        <v>208</v>
      </c>
      <c r="E11" s="222">
        <f t="shared" si="2"/>
        <v>52</v>
      </c>
      <c r="F11" s="222">
        <f t="shared" si="3"/>
        <v>31.2</v>
      </c>
      <c r="G11" s="223">
        <f t="shared" si="4"/>
        <v>1066</v>
      </c>
    </row>
    <row r="12" spans="1:9">
      <c r="A12" s="135" t="s">
        <v>112</v>
      </c>
      <c r="B12" s="223">
        <f t="shared" si="0"/>
        <v>1008.8000000000001</v>
      </c>
      <c r="C12" s="223">
        <v>1261</v>
      </c>
      <c r="D12" s="223">
        <f t="shared" si="1"/>
        <v>252.20000000000002</v>
      </c>
      <c r="E12" s="222">
        <f t="shared" si="2"/>
        <v>63.050000000000004</v>
      </c>
      <c r="F12" s="222">
        <f t="shared" si="3"/>
        <v>37.83</v>
      </c>
      <c r="G12" s="223">
        <f t="shared" si="4"/>
        <v>1292.5249999999999</v>
      </c>
    </row>
    <row r="13" spans="1:9">
      <c r="A13" s="135" t="s">
        <v>113</v>
      </c>
      <c r="B13" s="223">
        <f t="shared" si="0"/>
        <v>631.20000000000005</v>
      </c>
      <c r="C13" s="223">
        <v>789</v>
      </c>
      <c r="D13" s="223">
        <f t="shared" si="1"/>
        <v>157.80000000000001</v>
      </c>
      <c r="E13" s="222">
        <f t="shared" si="2"/>
        <v>39.450000000000003</v>
      </c>
      <c r="F13" s="222">
        <f t="shared" si="3"/>
        <v>23.669999999999998</v>
      </c>
      <c r="G13" s="223">
        <f t="shared" si="4"/>
        <v>808.72499999999991</v>
      </c>
    </row>
    <row r="14" spans="1:9" ht="13.5" thickBot="1">
      <c r="A14" s="128" t="s">
        <v>114</v>
      </c>
      <c r="B14" s="223">
        <f t="shared" si="0"/>
        <v>620</v>
      </c>
      <c r="C14" s="224">
        <v>775</v>
      </c>
      <c r="D14" s="223">
        <f t="shared" si="1"/>
        <v>155</v>
      </c>
      <c r="E14" s="222">
        <f t="shared" si="2"/>
        <v>38.75</v>
      </c>
      <c r="F14" s="222">
        <f t="shared" si="3"/>
        <v>23.25</v>
      </c>
      <c r="G14" s="223">
        <f t="shared" si="4"/>
        <v>794.37499999999989</v>
      </c>
    </row>
    <row r="15" spans="1:9" ht="13.5" thickBot="1">
      <c r="A15" s="220" t="s">
        <v>3</v>
      </c>
      <c r="B15" s="226">
        <f t="shared" ref="B15:G15" si="5">SUM(B10:B14)</f>
        <v>3392</v>
      </c>
      <c r="C15" s="226">
        <f t="shared" si="5"/>
        <v>4240</v>
      </c>
      <c r="D15" s="226">
        <f t="shared" si="5"/>
        <v>848</v>
      </c>
      <c r="E15" s="158">
        <f t="shared" si="5"/>
        <v>212</v>
      </c>
      <c r="F15" s="225">
        <f t="shared" si="5"/>
        <v>127.2</v>
      </c>
      <c r="G15" s="159">
        <f t="shared" si="5"/>
        <v>4345.9999999999991</v>
      </c>
    </row>
    <row r="16" spans="1:9">
      <c r="A16" s="41"/>
      <c r="B16" s="51"/>
      <c r="C16" s="51"/>
      <c r="D16" s="51"/>
      <c r="E16" s="51"/>
      <c r="F16" s="51"/>
      <c r="G16" s="51"/>
    </row>
    <row r="17" spans="1:10" ht="13.5" thickBot="1"/>
    <row r="18" spans="1:10" ht="13.5" thickBot="1">
      <c r="A18" s="391" t="s">
        <v>9</v>
      </c>
      <c r="B18" s="392"/>
      <c r="C18" s="392"/>
      <c r="D18" s="393"/>
      <c r="E18" s="126"/>
      <c r="F18" s="126"/>
      <c r="H18" s="120"/>
      <c r="I18" s="120"/>
    </row>
    <row r="19" spans="1:10" ht="26.1" customHeight="1">
      <c r="A19" s="389" t="s">
        <v>138</v>
      </c>
      <c r="B19" s="390"/>
      <c r="C19" s="77" t="s">
        <v>4</v>
      </c>
      <c r="D19" s="261">
        <f>B15</f>
        <v>3392</v>
      </c>
      <c r="E19" s="127"/>
      <c r="F19" s="127"/>
      <c r="H19" s="3"/>
      <c r="I19" s="3"/>
      <c r="J19" s="3"/>
    </row>
    <row r="20" spans="1:10">
      <c r="A20" s="385" t="s">
        <v>139</v>
      </c>
      <c r="B20" s="386"/>
      <c r="C20" s="78" t="s">
        <v>5</v>
      </c>
      <c r="D20" s="253">
        <f>D15</f>
        <v>848</v>
      </c>
      <c r="E20" s="127"/>
      <c r="F20" s="127"/>
      <c r="H20" s="3"/>
      <c r="I20" s="3"/>
      <c r="J20" s="3"/>
    </row>
    <row r="21" spans="1:10" ht="24" customHeight="1">
      <c r="A21" s="385" t="s">
        <v>145</v>
      </c>
      <c r="B21" s="386"/>
      <c r="C21" s="78" t="s">
        <v>5</v>
      </c>
      <c r="D21" s="253">
        <f>E15</f>
        <v>212</v>
      </c>
      <c r="E21" s="127"/>
      <c r="F21" s="127"/>
      <c r="H21" s="3"/>
      <c r="I21" s="3"/>
      <c r="J21" s="3"/>
    </row>
    <row r="22" spans="1:10" ht="25.5" customHeight="1">
      <c r="A22" s="385" t="s">
        <v>163</v>
      </c>
      <c r="B22" s="386"/>
      <c r="C22" s="78" t="s">
        <v>5</v>
      </c>
      <c r="D22" s="253">
        <f>F15</f>
        <v>127.2</v>
      </c>
      <c r="E22" s="127"/>
      <c r="F22" s="221" t="s">
        <v>51</v>
      </c>
      <c r="G22" s="47" t="s">
        <v>52</v>
      </c>
      <c r="H22" s="3"/>
      <c r="I22" s="3"/>
      <c r="J22" s="3"/>
    </row>
    <row r="23" spans="1:10" ht="27" customHeight="1">
      <c r="A23" s="385" t="s">
        <v>146</v>
      </c>
      <c r="B23" s="386"/>
      <c r="C23" s="78" t="s">
        <v>4</v>
      </c>
      <c r="D23" s="253">
        <f>G15</f>
        <v>4345.9999999999991</v>
      </c>
      <c r="E23" s="127"/>
      <c r="H23" s="3"/>
      <c r="I23" s="3"/>
      <c r="J23" s="3"/>
    </row>
    <row r="24" spans="1:10" s="3" customFormat="1" ht="30.6" customHeight="1" thickBot="1">
      <c r="A24" s="396" t="s">
        <v>147</v>
      </c>
      <c r="B24" s="397"/>
      <c r="C24" s="79" t="s">
        <v>4</v>
      </c>
      <c r="D24" s="262">
        <v>35</v>
      </c>
      <c r="E24" s="58"/>
      <c r="F24" s="53"/>
      <c r="H24" s="1"/>
      <c r="I24" s="1"/>
      <c r="J24" s="1"/>
    </row>
    <row r="25" spans="1:10" s="3" customFormat="1">
      <c r="A25" s="53"/>
      <c r="B25" s="53"/>
      <c r="C25" s="53"/>
      <c r="D25" s="53"/>
      <c r="E25" s="53"/>
      <c r="F25" s="53"/>
      <c r="G25" s="53"/>
      <c r="H25" s="1"/>
      <c r="I25" s="1"/>
      <c r="J25" s="1"/>
    </row>
    <row r="26" spans="1:10" s="3" customFormat="1">
      <c r="A26" s="53"/>
      <c r="B26" s="54"/>
      <c r="C26" s="384"/>
      <c r="D26" s="384"/>
      <c r="E26" s="53"/>
      <c r="F26" s="53"/>
      <c r="G26" s="53"/>
      <c r="H26" s="1"/>
      <c r="I26" s="1"/>
      <c r="J26" s="1"/>
    </row>
    <row r="27" spans="1:10" s="3" customFormat="1">
      <c r="A27" s="53"/>
      <c r="B27" s="59"/>
      <c r="C27" s="53"/>
      <c r="D27" s="53"/>
      <c r="E27" s="53"/>
      <c r="F27" s="53"/>
      <c r="G27" s="53"/>
      <c r="H27" s="1"/>
      <c r="I27" s="1"/>
      <c r="J27" s="1"/>
    </row>
    <row r="28" spans="1:10" s="3" customFormat="1">
      <c r="A28" s="53"/>
      <c r="H28" s="1"/>
      <c r="I28" s="1"/>
      <c r="J28" s="1"/>
    </row>
  </sheetData>
  <mergeCells count="17">
    <mergeCell ref="A1:G1"/>
    <mergeCell ref="A3:G3"/>
    <mergeCell ref="A23:B23"/>
    <mergeCell ref="E7:E8"/>
    <mergeCell ref="A24:B24"/>
    <mergeCell ref="G7:G8"/>
    <mergeCell ref="D7:D8"/>
    <mergeCell ref="C7:C8"/>
    <mergeCell ref="A7:A8"/>
    <mergeCell ref="F7:F8"/>
    <mergeCell ref="C26:D26"/>
    <mergeCell ref="A21:B21"/>
    <mergeCell ref="B7:B8"/>
    <mergeCell ref="A20:B20"/>
    <mergeCell ref="A19:B19"/>
    <mergeCell ref="A18:D18"/>
    <mergeCell ref="A22:B22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N33"/>
  <sheetViews>
    <sheetView view="pageBreakPreview" zoomScale="98" zoomScaleNormal="100" zoomScaleSheetLayoutView="98" workbookViewId="0">
      <selection activeCell="M25" sqref="M25"/>
    </sheetView>
  </sheetViews>
  <sheetFormatPr defaultColWidth="9.140625" defaultRowHeight="12.75"/>
  <cols>
    <col min="1" max="1" width="24.28515625" style="1" customWidth="1"/>
    <col min="2" max="2" width="12.140625" style="1" customWidth="1"/>
    <col min="3" max="3" width="12.85546875" style="1" customWidth="1"/>
    <col min="4" max="4" width="12.7109375" style="1" customWidth="1"/>
    <col min="5" max="10" width="15.7109375" style="1" customWidth="1"/>
    <col min="11" max="11" width="12.28515625" style="1" customWidth="1"/>
    <col min="12" max="12" width="15" style="1" customWidth="1"/>
    <col min="13" max="13" width="16.7109375" style="1" customWidth="1"/>
    <col min="14" max="14" width="15.140625" style="1" customWidth="1"/>
    <col min="15" max="15" width="8.7109375" style="1" customWidth="1"/>
    <col min="16" max="16" width="10.5703125" style="1" customWidth="1"/>
    <col min="17" max="17" width="10.28515625" style="1" customWidth="1"/>
    <col min="18" max="16384" width="9.140625" style="1"/>
  </cols>
  <sheetData>
    <row r="1" spans="1:14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75" customHeight="1">
      <c r="A2" s="394" t="s">
        <v>71</v>
      </c>
      <c r="B2" s="394"/>
      <c r="C2" s="394"/>
      <c r="D2" s="394"/>
      <c r="E2" s="394"/>
      <c r="F2" s="394"/>
      <c r="G2" s="394"/>
      <c r="H2" s="394"/>
      <c r="I2" s="394"/>
      <c r="J2" s="394"/>
      <c r="K2" s="173"/>
      <c r="L2" s="173"/>
      <c r="M2" s="173"/>
      <c r="N2" s="173"/>
    </row>
    <row r="3" spans="1:14">
      <c r="B3" s="174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ht="12.75" customHeight="1">
      <c r="A4" s="395" t="s">
        <v>36</v>
      </c>
      <c r="B4" s="395"/>
      <c r="C4" s="395"/>
      <c r="D4" s="395"/>
      <c r="E4" s="395"/>
      <c r="F4" s="395"/>
      <c r="G4" s="395"/>
      <c r="H4" s="395"/>
      <c r="I4" s="395"/>
      <c r="J4" s="395"/>
      <c r="K4" s="175"/>
      <c r="L4" s="175"/>
      <c r="M4" s="175"/>
      <c r="N4" s="175"/>
    </row>
    <row r="5" spans="1:14">
      <c r="B5" s="6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ht="13.5" thickBot="1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ht="13.5" customHeight="1">
      <c r="A7" s="399"/>
      <c r="B7" s="387" t="s">
        <v>0</v>
      </c>
      <c r="C7" s="387" t="s">
        <v>50</v>
      </c>
      <c r="D7" s="387" t="s">
        <v>34</v>
      </c>
      <c r="E7" s="387" t="s">
        <v>73</v>
      </c>
      <c r="F7" s="387" t="s">
        <v>72</v>
      </c>
      <c r="G7" s="387" t="s">
        <v>123</v>
      </c>
      <c r="H7" s="387" t="s">
        <v>32</v>
      </c>
      <c r="I7" s="387" t="s">
        <v>74</v>
      </c>
      <c r="J7" s="406" t="s">
        <v>75</v>
      </c>
      <c r="K7" s="352"/>
      <c r="L7" s="352"/>
      <c r="M7" s="352"/>
      <c r="N7" s="352"/>
    </row>
    <row r="8" spans="1:14" ht="51.75" customHeight="1">
      <c r="A8" s="400"/>
      <c r="B8" s="388"/>
      <c r="C8" s="388"/>
      <c r="D8" s="388"/>
      <c r="E8" s="388"/>
      <c r="F8" s="388"/>
      <c r="G8" s="388"/>
      <c r="H8" s="388"/>
      <c r="I8" s="388"/>
      <c r="J8" s="407"/>
      <c r="K8" s="352"/>
      <c r="L8" s="352"/>
      <c r="M8" s="352"/>
      <c r="N8" s="352"/>
    </row>
    <row r="9" spans="1:14" ht="13.5" customHeight="1">
      <c r="A9" s="157"/>
      <c r="B9" s="156" t="s">
        <v>8</v>
      </c>
      <c r="C9" s="156" t="s">
        <v>8</v>
      </c>
      <c r="D9" s="156" t="s">
        <v>12</v>
      </c>
      <c r="E9" s="156" t="s">
        <v>12</v>
      </c>
      <c r="F9" s="156" t="s">
        <v>12</v>
      </c>
      <c r="G9" s="156" t="s">
        <v>33</v>
      </c>
      <c r="H9" s="156" t="s">
        <v>12</v>
      </c>
      <c r="I9" s="156" t="s">
        <v>33</v>
      </c>
      <c r="J9" s="234" t="s">
        <v>33</v>
      </c>
      <c r="K9" s="121"/>
      <c r="L9" s="121"/>
      <c r="M9" s="121"/>
      <c r="N9" s="121"/>
    </row>
    <row r="10" spans="1:14" ht="38.25">
      <c r="A10" s="232" t="s">
        <v>94</v>
      </c>
      <c r="B10" s="129">
        <v>310</v>
      </c>
      <c r="C10" s="233">
        <f>D10/B10</f>
        <v>11.451612903225806</v>
      </c>
      <c r="D10" s="130">
        <v>3550</v>
      </c>
      <c r="E10" s="130">
        <f>D10*0.3</f>
        <v>1065</v>
      </c>
      <c r="F10" s="130">
        <f>D10</f>
        <v>3550</v>
      </c>
      <c r="G10" s="130">
        <v>298</v>
      </c>
      <c r="H10" s="130">
        <f>D10</f>
        <v>3550</v>
      </c>
      <c r="I10" s="130">
        <v>218</v>
      </c>
      <c r="J10" s="131">
        <v>165</v>
      </c>
      <c r="K10" s="67"/>
      <c r="L10" s="67"/>
      <c r="M10" s="67"/>
      <c r="N10" s="67"/>
    </row>
    <row r="11" spans="1:14" ht="25.5">
      <c r="A11" s="232" t="s">
        <v>104</v>
      </c>
      <c r="B11" s="129">
        <v>175</v>
      </c>
      <c r="C11" s="233">
        <f t="shared" ref="C11:C12" si="0">D11/B11</f>
        <v>7.4857142857142858</v>
      </c>
      <c r="D11" s="130">
        <v>1310</v>
      </c>
      <c r="E11" s="130">
        <f t="shared" ref="E11:E12" si="1">D11*0.3</f>
        <v>393</v>
      </c>
      <c r="F11" s="130">
        <f t="shared" ref="F11:F12" si="2">D11</f>
        <v>1310</v>
      </c>
      <c r="G11" s="130">
        <v>52</v>
      </c>
      <c r="H11" s="130">
        <f t="shared" ref="H11:H12" si="3">D11</f>
        <v>1310</v>
      </c>
      <c r="I11" s="130">
        <v>93</v>
      </c>
      <c r="J11" s="131">
        <v>71</v>
      </c>
      <c r="K11" s="67"/>
      <c r="L11" s="67"/>
      <c r="M11" s="67"/>
      <c r="N11" s="67"/>
    </row>
    <row r="12" spans="1:14" ht="26.25" thickBot="1">
      <c r="A12" s="235" t="s">
        <v>105</v>
      </c>
      <c r="B12" s="132">
        <v>200</v>
      </c>
      <c r="C12" s="236">
        <f t="shared" si="0"/>
        <v>6.55</v>
      </c>
      <c r="D12" s="133">
        <v>1310</v>
      </c>
      <c r="E12" s="133">
        <f t="shared" si="1"/>
        <v>393</v>
      </c>
      <c r="F12" s="133">
        <f t="shared" si="2"/>
        <v>1310</v>
      </c>
      <c r="G12" s="133">
        <v>55</v>
      </c>
      <c r="H12" s="133">
        <f t="shared" si="3"/>
        <v>1310</v>
      </c>
      <c r="I12" s="133">
        <v>72</v>
      </c>
      <c r="J12" s="134">
        <v>69</v>
      </c>
      <c r="K12" s="67"/>
      <c r="L12" s="67"/>
      <c r="M12" s="67"/>
      <c r="N12" s="67"/>
    </row>
    <row r="13" spans="1:14" ht="13.5" customHeight="1" thickBot="1">
      <c r="A13" s="70"/>
      <c r="B13" s="49"/>
      <c r="C13" s="237" t="s">
        <v>3</v>
      </c>
      <c r="D13" s="238">
        <f t="shared" ref="D13:J13" si="4">SUM(D10:D12)</f>
        <v>6170</v>
      </c>
      <c r="E13" s="238">
        <f t="shared" si="4"/>
        <v>1851</v>
      </c>
      <c r="F13" s="238">
        <f t="shared" si="4"/>
        <v>6170</v>
      </c>
      <c r="G13" s="238">
        <f t="shared" si="4"/>
        <v>405</v>
      </c>
      <c r="H13" s="238">
        <f t="shared" si="4"/>
        <v>6170</v>
      </c>
      <c r="I13" s="238">
        <f t="shared" si="4"/>
        <v>383</v>
      </c>
      <c r="J13" s="239">
        <f t="shared" si="4"/>
        <v>305</v>
      </c>
      <c r="K13" s="122"/>
      <c r="L13" s="122"/>
      <c r="M13" s="122"/>
      <c r="N13" s="122"/>
    </row>
    <row r="14" spans="1:14" ht="13.5" customHeight="1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</row>
    <row r="15" spans="1:14" ht="13.5" customHeight="1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4" ht="12.75" customHeight="1">
      <c r="A16" s="401" t="s">
        <v>124</v>
      </c>
      <c r="B16" s="401"/>
      <c r="C16" s="401"/>
      <c r="D16" s="401"/>
      <c r="E16" s="401"/>
      <c r="F16" s="123">
        <f>G13</f>
        <v>405</v>
      </c>
      <c r="G16" s="68" t="s">
        <v>35</v>
      </c>
      <c r="H16" s="50"/>
      <c r="I16" s="50"/>
      <c r="J16" s="50"/>
      <c r="K16" s="50"/>
      <c r="L16" s="50"/>
      <c r="M16" s="50"/>
      <c r="N16" s="50"/>
    </row>
    <row r="17" spans="1:14" ht="12.75" customHeight="1">
      <c r="A17" s="401" t="s">
        <v>48</v>
      </c>
      <c r="B17" s="401"/>
      <c r="C17" s="401"/>
      <c r="D17" s="401"/>
      <c r="E17" s="401"/>
      <c r="F17" s="123">
        <f>J13</f>
        <v>305</v>
      </c>
      <c r="G17" s="68" t="s">
        <v>35</v>
      </c>
      <c r="H17" s="123"/>
      <c r="I17" s="123"/>
      <c r="J17" s="123"/>
      <c r="L17" s="64"/>
      <c r="M17" s="65"/>
      <c r="N17" s="66"/>
    </row>
    <row r="18" spans="1:14" ht="12.75" customHeight="1">
      <c r="A18" s="401" t="s">
        <v>78</v>
      </c>
      <c r="B18" s="401"/>
      <c r="C18" s="401"/>
      <c r="D18" s="401"/>
      <c r="E18" s="401"/>
      <c r="F18" s="123">
        <f>I13</f>
        <v>383</v>
      </c>
      <c r="G18" s="68" t="s">
        <v>35</v>
      </c>
      <c r="H18" s="123"/>
      <c r="I18" s="123"/>
      <c r="J18" s="123"/>
      <c r="L18" s="64"/>
      <c r="M18" s="65"/>
      <c r="N18" s="66"/>
    </row>
    <row r="19" spans="1:14" ht="12.75" customHeight="1">
      <c r="A19" s="401" t="s">
        <v>77</v>
      </c>
      <c r="B19" s="401"/>
      <c r="C19" s="401"/>
      <c r="D19" s="170"/>
      <c r="E19" s="170"/>
      <c r="F19" s="64">
        <v>2.4</v>
      </c>
      <c r="G19" s="68" t="s">
        <v>37</v>
      </c>
      <c r="H19" s="64"/>
      <c r="I19" s="64"/>
      <c r="J19" s="64"/>
      <c r="L19" s="83"/>
      <c r="M19" s="80"/>
      <c r="N19" s="80"/>
    </row>
    <row r="20" spans="1:14" ht="12.75" customHeight="1">
      <c r="A20" s="411" t="s">
        <v>49</v>
      </c>
      <c r="B20" s="411"/>
      <c r="C20" s="411"/>
      <c r="D20" s="411"/>
      <c r="E20" s="411"/>
      <c r="F20" s="124">
        <f>F17*F19</f>
        <v>732</v>
      </c>
      <c r="G20" s="69" t="s">
        <v>38</v>
      </c>
      <c r="H20" s="124"/>
      <c r="I20" s="124"/>
      <c r="J20" s="124"/>
      <c r="L20" s="81"/>
      <c r="M20" s="81"/>
      <c r="N20" s="81"/>
    </row>
    <row r="21" spans="1:14" ht="12.75" customHeight="1">
      <c r="A21" s="411" t="s">
        <v>79</v>
      </c>
      <c r="B21" s="411"/>
      <c r="C21" s="411"/>
      <c r="D21" s="411"/>
      <c r="E21" s="411"/>
      <c r="F21" s="124">
        <f>F18*F19</f>
        <v>919.19999999999993</v>
      </c>
      <c r="G21" s="69" t="s">
        <v>38</v>
      </c>
      <c r="H21" s="50"/>
      <c r="J21" s="50"/>
      <c r="K21" s="50"/>
      <c r="L21" s="50"/>
      <c r="M21" s="50"/>
      <c r="N21" s="50"/>
    </row>
    <row r="22" spans="1:14" ht="12.75" customHeight="1">
      <c r="A22" s="169"/>
      <c r="B22" s="169"/>
      <c r="C22" s="169"/>
      <c r="D22" s="169"/>
      <c r="E22" s="169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3.5" thickBot="1">
      <c r="A23" s="5"/>
      <c r="B23" s="38"/>
      <c r="C23" s="46"/>
      <c r="D23" s="46"/>
      <c r="E23" s="46"/>
      <c r="F23" s="46"/>
      <c r="G23" s="46"/>
      <c r="H23" s="46"/>
      <c r="I23" s="46"/>
      <c r="J23" s="46"/>
      <c r="K23" s="45"/>
      <c r="L23" s="45"/>
      <c r="M23" s="45"/>
      <c r="N23" s="45"/>
    </row>
    <row r="24" spans="1:14" ht="13.5" customHeight="1" thickBot="1">
      <c r="A24" s="391" t="s">
        <v>9</v>
      </c>
      <c r="B24" s="392"/>
      <c r="C24" s="392"/>
      <c r="D24" s="392"/>
      <c r="E24" s="392"/>
      <c r="F24" s="392"/>
      <c r="G24" s="392"/>
      <c r="H24" s="393"/>
      <c r="I24" s="87"/>
      <c r="J24" s="60"/>
    </row>
    <row r="25" spans="1:14" ht="13.5" customHeight="1">
      <c r="A25" s="365" t="s">
        <v>76</v>
      </c>
      <c r="B25" s="366"/>
      <c r="C25" s="366"/>
      <c r="D25" s="366"/>
      <c r="E25" s="366"/>
      <c r="F25" s="366"/>
      <c r="G25" s="77" t="s">
        <v>4</v>
      </c>
      <c r="H25" s="171">
        <f>E13</f>
        <v>1851</v>
      </c>
      <c r="I25" s="87"/>
      <c r="J25" s="60"/>
    </row>
    <row r="26" spans="1:14" ht="13.5" customHeight="1">
      <c r="A26" s="367" t="s">
        <v>125</v>
      </c>
      <c r="B26" s="368"/>
      <c r="C26" s="368"/>
      <c r="D26" s="368"/>
      <c r="E26" s="368"/>
      <c r="F26" s="368"/>
      <c r="G26" s="78" t="s">
        <v>4</v>
      </c>
      <c r="H26" s="172">
        <f>F13</f>
        <v>6170</v>
      </c>
      <c r="I26" s="87"/>
      <c r="J26" s="60"/>
    </row>
    <row r="27" spans="1:14" ht="12.75" customHeight="1">
      <c r="A27" s="404" t="s">
        <v>126</v>
      </c>
      <c r="B27" s="405"/>
      <c r="C27" s="405"/>
      <c r="D27" s="405"/>
      <c r="E27" s="405"/>
      <c r="F27" s="405"/>
      <c r="G27" s="78" t="s">
        <v>4</v>
      </c>
      <c r="H27" s="172">
        <f>H13</f>
        <v>6170</v>
      </c>
      <c r="I27" s="60"/>
      <c r="J27" s="60"/>
    </row>
    <row r="28" spans="1:14" ht="12.75" customHeight="1">
      <c r="A28" s="408" t="s">
        <v>141</v>
      </c>
      <c r="B28" s="409"/>
      <c r="C28" s="409"/>
      <c r="D28" s="409"/>
      <c r="E28" s="409"/>
      <c r="F28" s="410"/>
      <c r="G28" s="78" t="s">
        <v>5</v>
      </c>
      <c r="H28" s="172">
        <f>G13</f>
        <v>405</v>
      </c>
      <c r="I28" s="60"/>
      <c r="J28" s="60"/>
    </row>
    <row r="29" spans="1:14">
      <c r="A29" s="404" t="s">
        <v>142</v>
      </c>
      <c r="B29" s="405"/>
      <c r="C29" s="405"/>
      <c r="D29" s="405"/>
      <c r="E29" s="405"/>
      <c r="F29" s="405"/>
      <c r="G29" s="78" t="s">
        <v>6</v>
      </c>
      <c r="H29" s="160">
        <f>F21</f>
        <v>919.19999999999993</v>
      </c>
      <c r="I29" s="60"/>
      <c r="J29" s="60"/>
    </row>
    <row r="30" spans="1:14" ht="12.75" customHeight="1" thickBot="1">
      <c r="A30" s="402" t="s">
        <v>143</v>
      </c>
      <c r="B30" s="403"/>
      <c r="C30" s="403"/>
      <c r="D30" s="403"/>
      <c r="E30" s="403"/>
      <c r="F30" s="403"/>
      <c r="G30" s="79" t="s">
        <v>6</v>
      </c>
      <c r="H30" s="161">
        <f>F20</f>
        <v>732</v>
      </c>
      <c r="I30" s="60"/>
      <c r="J30" s="60"/>
    </row>
    <row r="33" spans="9:10">
      <c r="I33" s="47" t="s">
        <v>51</v>
      </c>
      <c r="J33" s="47" t="s">
        <v>127</v>
      </c>
    </row>
  </sheetData>
  <mergeCells count="29">
    <mergeCell ref="N7:N8"/>
    <mergeCell ref="F7:F8"/>
    <mergeCell ref="A7:A8"/>
    <mergeCell ref="C7:C8"/>
    <mergeCell ref="A27:F27"/>
    <mergeCell ref="L7:L8"/>
    <mergeCell ref="D7:D8"/>
    <mergeCell ref="M7:M8"/>
    <mergeCell ref="K7:K8"/>
    <mergeCell ref="A26:F26"/>
    <mergeCell ref="A17:E17"/>
    <mergeCell ref="A18:E18"/>
    <mergeCell ref="A20:E20"/>
    <mergeCell ref="A21:E21"/>
    <mergeCell ref="A24:H24"/>
    <mergeCell ref="A2:J2"/>
    <mergeCell ref="A4:J4"/>
    <mergeCell ref="A16:E16"/>
    <mergeCell ref="E7:E8"/>
    <mergeCell ref="A30:F30"/>
    <mergeCell ref="A29:F29"/>
    <mergeCell ref="I7:I8"/>
    <mergeCell ref="J7:J8"/>
    <mergeCell ref="A25:F25"/>
    <mergeCell ref="A19:C19"/>
    <mergeCell ref="B7:B8"/>
    <mergeCell ref="G7:G8"/>
    <mergeCell ref="H7:H8"/>
    <mergeCell ref="A28:F28"/>
  </mergeCells>
  <phoneticPr fontId="0" type="noConversion"/>
  <pageMargins left="0.7" right="0.7" top="0.75" bottom="0.75" header="0.3" footer="0.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9</vt:i4>
      </vt:variant>
      <vt:variant>
        <vt:lpstr>Наименувани диапазони</vt:lpstr>
      </vt:variant>
      <vt:variant>
        <vt:i4>6</vt:i4>
      </vt:variant>
    </vt:vector>
  </HeadingPairs>
  <TitlesOfParts>
    <vt:vector size="15" baseType="lpstr">
      <vt:lpstr>КСС_ПЪТНА</vt:lpstr>
      <vt:lpstr>КС-1_Земни</vt:lpstr>
      <vt:lpstr>КС-2_Пътни</vt:lpstr>
      <vt:lpstr>КС-3_Асфалт</vt:lpstr>
      <vt:lpstr>земни_1</vt:lpstr>
      <vt:lpstr>пътни_2</vt:lpstr>
      <vt:lpstr>бордюри_3</vt:lpstr>
      <vt:lpstr>тротоари_4</vt:lpstr>
      <vt:lpstr>асфалтови_5</vt:lpstr>
      <vt:lpstr>асфалтови_5!Област_печат</vt:lpstr>
      <vt:lpstr>бордюри_3!Област_печат</vt:lpstr>
      <vt:lpstr>земни_1!Област_печат</vt:lpstr>
      <vt:lpstr>'КС-2_Пътни'!Област_печат</vt:lpstr>
      <vt:lpstr>КСС_ПЪТНА!Област_печат</vt:lpstr>
      <vt:lpstr>тротоари_4!Област_печат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Venelina</dc:creator>
  <cp:lastModifiedBy>user</cp:lastModifiedBy>
  <cp:lastPrinted>2017-08-09T14:10:24Z</cp:lastPrinted>
  <dcterms:created xsi:type="dcterms:W3CDTF">2001-03-10T17:00:32Z</dcterms:created>
  <dcterms:modified xsi:type="dcterms:W3CDTF">2017-08-15T13:11:37Z</dcterms:modified>
</cp:coreProperties>
</file>